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3q\Documents\Offline Records (18)\Implementation ~ MANAGEMENT - TAX MANAGEMENT - Government Revenue Management\"/>
    </mc:Choice>
  </mc:AlternateContent>
  <xr:revisionPtr revIDLastSave="0" documentId="13_ncr:1_{93C6C551-FF40-4E39-9486-18BF777EC6B6}" xr6:coauthVersionLast="47" xr6:coauthVersionMax="47" xr10:uidLastSave="{00000000-0000-0000-0000-000000000000}"/>
  <bookViews>
    <workbookView xWindow="28680" yWindow="-120" windowWidth="29040" windowHeight="15840" xr2:uid="{00000000-000D-0000-FFFF-FFFF00000000}"/>
  </bookViews>
  <sheets>
    <sheet name="Instructions" sheetId="2" r:id="rId1"/>
    <sheet name="Main Page" sheetId="3" r:id="rId2"/>
    <sheet name="Tenements" sheetId="4" r:id="rId3"/>
    <sheet name="4th Quarter Calculation" sheetId="6" r:id="rId4"/>
  </sheets>
  <definedNames>
    <definedName name="_xlnm.Print_Area" localSheetId="3">'4th Quarter Calculation'!$A$1:$G$69</definedName>
    <definedName name="_xlnm.Print_Area" localSheetId="0">Instructions!$A$1:$P$34</definedName>
    <definedName name="_xlnm.Print_Area" localSheetId="1">'Main Page'!$A$1:$I$60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3" l="1"/>
  <c r="Q33" i="3"/>
  <c r="R33" i="3"/>
  <c r="O33" i="3"/>
  <c r="R30" i="3"/>
  <c r="Q30" i="3"/>
  <c r="P30" i="3"/>
  <c r="O30" i="3"/>
  <c r="O29" i="3"/>
  <c r="O28" i="3"/>
  <c r="P28" i="3"/>
  <c r="Q28" i="3"/>
  <c r="R28" i="3"/>
  <c r="K10" i="6" l="1"/>
  <c r="C9" i="6" s="1"/>
  <c r="P6" i="4"/>
  <c r="O42" i="3" l="1"/>
  <c r="O41" i="3"/>
  <c r="S8" i="3"/>
  <c r="S7" i="3"/>
  <c r="S6" i="3"/>
  <c r="L23" i="3"/>
  <c r="P32" i="3"/>
  <c r="Q32" i="3"/>
  <c r="R32" i="3"/>
  <c r="O32" i="3"/>
  <c r="P31" i="3"/>
  <c r="Q31" i="3"/>
  <c r="R31" i="3"/>
  <c r="O31" i="3"/>
  <c r="P29" i="3"/>
  <c r="Q29" i="3"/>
  <c r="R29" i="3"/>
  <c r="S17" i="3"/>
  <c r="S16" i="3"/>
  <c r="S15" i="3"/>
  <c r="S14" i="3"/>
  <c r="S13" i="3"/>
  <c r="S12" i="3"/>
  <c r="S11" i="3"/>
  <c r="S10" i="3"/>
  <c r="S5" i="3"/>
  <c r="X6" i="3"/>
  <c r="X5" i="3"/>
  <c r="V6" i="3"/>
  <c r="V5" i="3"/>
  <c r="P34" i="3" l="1"/>
  <c r="Q34" i="3"/>
  <c r="R34" i="3"/>
  <c r="V7" i="3"/>
  <c r="S9" i="3" s="1"/>
  <c r="S18" i="3" s="1"/>
  <c r="O43" i="3"/>
  <c r="O34" i="3"/>
  <c r="X7" i="3"/>
  <c r="Q35" i="3" l="1"/>
  <c r="E34" i="3"/>
  <c r="E36" i="3" s="1"/>
  <c r="E31" i="3"/>
  <c r="F31" i="3"/>
  <c r="O35" i="3"/>
  <c r="D31" i="3"/>
  <c r="C31" i="3"/>
  <c r="O38" i="3" s="1"/>
  <c r="C34" i="3"/>
  <c r="C36" i="3" s="1"/>
  <c r="F34" i="3"/>
  <c r="F36" i="3" s="1"/>
  <c r="D34" i="3"/>
  <c r="D36" i="3" s="1"/>
  <c r="O37" i="3" l="1"/>
  <c r="O39" i="3" s="1"/>
  <c r="C38" i="3" s="1"/>
  <c r="C39" i="3" l="1"/>
  <c r="C40" i="3" s="1"/>
  <c r="C41" i="3"/>
  <c r="C43" i="3" s="1"/>
  <c r="J8" i="4"/>
  <c r="D18" i="6" l="1"/>
  <c r="E18" i="6"/>
  <c r="F18" i="6"/>
  <c r="C18" i="6"/>
  <c r="E15" i="6"/>
  <c r="F15" i="6"/>
  <c r="D15" i="6"/>
  <c r="C15" i="6"/>
  <c r="B43" i="3" l="1"/>
  <c r="S11" i="4" l="1"/>
  <c r="S10" i="4"/>
  <c r="Q8" i="4"/>
  <c r="P8" i="4"/>
  <c r="R8" i="4" l="1"/>
  <c r="S8" i="4" s="1"/>
  <c r="D10" i="4" s="1"/>
  <c r="G15" i="3"/>
  <c r="Q9" i="4" s="1"/>
  <c r="F15" i="3"/>
  <c r="P9" i="4" s="1"/>
  <c r="R9" i="4" l="1"/>
  <c r="D29" i="6"/>
  <c r="D31" i="6" s="1"/>
  <c r="E29" i="6"/>
  <c r="E31" i="6" s="1"/>
  <c r="F29" i="6"/>
  <c r="F31" i="6" s="1"/>
  <c r="C29" i="6"/>
  <c r="C31" i="6" s="1"/>
  <c r="F25" i="6"/>
  <c r="E25" i="6"/>
  <c r="D25" i="6"/>
  <c r="C25" i="6"/>
  <c r="F20" i="6"/>
  <c r="E20" i="6"/>
  <c r="D20" i="6"/>
  <c r="C20" i="6"/>
  <c r="S9" i="4" l="1"/>
  <c r="I10" i="4" s="1"/>
  <c r="F22" i="6"/>
  <c r="F33" i="6"/>
</calcChain>
</file>

<file path=xl/sharedStrings.xml><?xml version="1.0" encoding="utf-8"?>
<sst xmlns="http://schemas.openxmlformats.org/spreadsheetml/2006/main" count="243" uniqueCount="167">
  <si>
    <t>Territory Revenue Office</t>
  </si>
  <si>
    <t>Instructions</t>
  </si>
  <si>
    <t>How to complete your Royalty Adjustment</t>
  </si>
  <si>
    <t>How to finalise the Royalty Return</t>
  </si>
  <si>
    <t>Initialising your spreadsheet</t>
  </si>
  <si>
    <t>Problems and technical advice</t>
  </si>
  <si>
    <t>Workbook protection</t>
  </si>
  <si>
    <t>General information</t>
  </si>
  <si>
    <t>How to navigate around the workbook</t>
  </si>
  <si>
    <t>Saving records</t>
  </si>
  <si>
    <t>Office details:</t>
  </si>
  <si>
    <t xml:space="preserve">Level 14, Charles Darwin Centre </t>
  </si>
  <si>
    <t xml:space="preserve">Phone: </t>
  </si>
  <si>
    <t>1300 305 353</t>
  </si>
  <si>
    <t xml:space="preserve">19 The Mall Smith Street, Darwin </t>
  </si>
  <si>
    <t xml:space="preserve">Facsimile: </t>
  </si>
  <si>
    <t>(08) 8999 5577</t>
  </si>
  <si>
    <t>GPO Box 1974</t>
  </si>
  <si>
    <t>Internet Website:</t>
  </si>
  <si>
    <t>https://treasury.nt.gov.au/dtf/revenue</t>
  </si>
  <si>
    <t>DARWIN   NT   0801</t>
  </si>
  <si>
    <t>E-mail:</t>
  </si>
  <si>
    <t>royaltiesandassurance.dtf@nt.gov.au</t>
  </si>
  <si>
    <t>Click To Return To Top</t>
  </si>
  <si>
    <t>Please select</t>
  </si>
  <si>
    <t>Select Date</t>
  </si>
  <si>
    <t>Yes</t>
  </si>
  <si>
    <t>No</t>
  </si>
  <si>
    <t>Mineral Lease No.</t>
  </si>
  <si>
    <t>Name(s) of Tenement Holder(s)</t>
  </si>
  <si>
    <t>Quarter 1</t>
  </si>
  <si>
    <t>NSW</t>
  </si>
  <si>
    <t>Quarter 2</t>
  </si>
  <si>
    <t>NT</t>
  </si>
  <si>
    <t>Quarter 3</t>
  </si>
  <si>
    <t>VIC</t>
  </si>
  <si>
    <t xml:space="preserve">Quarter 4/Anually </t>
  </si>
  <si>
    <t>QLD</t>
  </si>
  <si>
    <t>WA</t>
  </si>
  <si>
    <t>SA</t>
  </si>
  <si>
    <t>TAS</t>
  </si>
  <si>
    <t>ACT</t>
  </si>
  <si>
    <t>Authorised Lodging Party</t>
  </si>
  <si>
    <t>Registered Address</t>
  </si>
  <si>
    <t>Suburb or town</t>
  </si>
  <si>
    <t>State</t>
  </si>
  <si>
    <t>Postcode</t>
  </si>
  <si>
    <t>Name of Contact Person</t>
  </si>
  <si>
    <t>Have any of the above details changed since the last return?</t>
  </si>
  <si>
    <t>I,</t>
  </si>
  <si>
    <t>of</t>
  </si>
  <si>
    <t>Signature</t>
  </si>
  <si>
    <t>Date:</t>
  </si>
  <si>
    <t>Part Year Return</t>
  </si>
  <si>
    <t>Tenements Schedule</t>
  </si>
  <si>
    <t xml:space="preserve">Authorised Lodging Party: </t>
  </si>
  <si>
    <t>Period of Return</t>
  </si>
  <si>
    <t>TO:</t>
  </si>
  <si>
    <t>This page is to assist you in calculating the value of mineral for royalty purposes. The page will automatically calculate the "Total for royalty payable" once all the necessary information has been entered. If a value is zero, enter “0” in the relevant WHITE cell, otherwise the worksheet will not will not calculate</t>
  </si>
  <si>
    <t>Authorised lodging party</t>
  </si>
  <si>
    <t>Quantity</t>
  </si>
  <si>
    <t>Quantity Type</t>
  </si>
  <si>
    <t>Mineral Value</t>
  </si>
  <si>
    <t xml:space="preserve">Average Price ($AUD) </t>
  </si>
  <si>
    <t>Mineral/Product 1</t>
  </si>
  <si>
    <t>Mineral/Product 2</t>
  </si>
  <si>
    <t>Mineral/Product 3</t>
  </si>
  <si>
    <t>Mineral/Product 4</t>
  </si>
  <si>
    <t>Carats</t>
  </si>
  <si>
    <t>Cubic Metres</t>
  </si>
  <si>
    <t>Ounces</t>
  </si>
  <si>
    <t>Tonnes</t>
  </si>
  <si>
    <t>Adjustments</t>
  </si>
  <si>
    <t>Total Mineral Value</t>
  </si>
  <si>
    <t>4th Quarter Royalty Calculation</t>
  </si>
  <si>
    <t>QUANTITY TYPE</t>
  </si>
  <si>
    <t>ROYALTY RATES</t>
  </si>
  <si>
    <t>Office details</t>
  </si>
  <si>
    <t xml:space="preserve">Annual royalty returns and payments </t>
  </si>
  <si>
    <t>30 June</t>
  </si>
  <si>
    <t>31 December</t>
  </si>
  <si>
    <t>Select Year</t>
  </si>
  <si>
    <t>To:</t>
  </si>
  <si>
    <t>Start:</t>
  </si>
  <si>
    <t>End:</t>
  </si>
  <si>
    <t>(Name of Legal Entity)</t>
  </si>
  <si>
    <t>If adjustments have been made to previous quarterly returns, please state why they have occurred and provide relevant supporting documents?</t>
  </si>
  <si>
    <t>Start</t>
  </si>
  <si>
    <t>End</t>
  </si>
  <si>
    <t>1 January</t>
  </si>
  <si>
    <t>1 July</t>
  </si>
  <si>
    <t>Section 3 - Calculation of Annual Royalty</t>
  </si>
  <si>
    <t>Kilogram</t>
  </si>
  <si>
    <t>Mining Operation Name</t>
  </si>
  <si>
    <t>Section 1 - Mining Operation Details</t>
  </si>
  <si>
    <t>Section 2 - Royalty Return Details</t>
  </si>
  <si>
    <t>Contact E-mail</t>
  </si>
  <si>
    <t>Mineral/mineral Product (specify)</t>
  </si>
  <si>
    <t>Royalty Value</t>
  </si>
  <si>
    <t>Royalty Rate (%)</t>
  </si>
  <si>
    <t>Royalty Payable ($)</t>
  </si>
  <si>
    <t>Royalty Instalments Paid</t>
  </si>
  <si>
    <t>Section 4 - Declaration: (Complete &amp; Sign)</t>
  </si>
  <si>
    <t>Number of Sales Affected</t>
  </si>
  <si>
    <t>Quarterly Production</t>
  </si>
  <si>
    <t>Adjustments to Previous Returns</t>
  </si>
  <si>
    <t>Original Royalty Value of Affected Sales</t>
  </si>
  <si>
    <t>Updated Royalty Value of Affected Sales</t>
  </si>
  <si>
    <t>Change to Royalty Payable</t>
  </si>
  <si>
    <t>Have you provided detailed schedule of sales for each product sold including calculations to determine the value of the mineral?</t>
  </si>
  <si>
    <t>N/A</t>
  </si>
  <si>
    <t>Have you provided the calculations for determining deductions for shipping costs for transport in the Territory?</t>
  </si>
  <si>
    <t>Total Royalty Value</t>
  </si>
  <si>
    <t>Total Royalty Payable ($)</t>
  </si>
  <si>
    <t>Description of Mineral Lease</t>
  </si>
  <si>
    <t xml:space="preserve">Description of Mineral Lease </t>
  </si>
  <si>
    <t>Name</t>
  </si>
  <si>
    <t>Period 1</t>
  </si>
  <si>
    <t>Period 2</t>
  </si>
  <si>
    <t>Date</t>
  </si>
  <si>
    <t>Party</t>
  </si>
  <si>
    <t>Address</t>
  </si>
  <si>
    <t>Town</t>
  </si>
  <si>
    <t>Contact</t>
  </si>
  <si>
    <t>Email</t>
  </si>
  <si>
    <t>Details</t>
  </si>
  <si>
    <t>COMPLETE SECTIONS 1 &amp; 2</t>
  </si>
  <si>
    <t>QT</t>
  </si>
  <si>
    <t>Value</t>
  </si>
  <si>
    <t>Shipping</t>
  </si>
  <si>
    <t>Rate</t>
  </si>
  <si>
    <t>TOTAL</t>
  </si>
  <si>
    <t>1/2 DONE</t>
  </si>
  <si>
    <t>Calc error</t>
  </si>
  <si>
    <t>COMPLETE SECTION 3</t>
  </si>
  <si>
    <t>COMPLETE SECTIONS 1/2/3</t>
  </si>
  <si>
    <t>Lease</t>
  </si>
  <si>
    <t>Description</t>
  </si>
  <si>
    <t>TH Name</t>
  </si>
  <si>
    <t>Sales Sched</t>
  </si>
  <si>
    <t>Territory Cost</t>
  </si>
  <si>
    <t>ANSWER ABOVE QUESTIONS</t>
  </si>
  <si>
    <t>(Full name of Authorised Person appointed under Section 22 of the Mineral Royalties Act)</t>
  </si>
  <si>
    <t>Total Royalty Payable for Q4</t>
  </si>
  <si>
    <t>Total Adjustment for Q4</t>
  </si>
  <si>
    <r>
      <t xml:space="preserve">IMPORTANT: </t>
    </r>
    <r>
      <rPr>
        <sz val="10.5"/>
        <rFont val="Lato"/>
        <family val="2"/>
      </rPr>
      <t xml:space="preserve">THIS ROYALTY RETURN WORKBOOK CAN BE USED FOR AN ANNUAL ROYALTY RETURN UNDER THE </t>
    </r>
    <r>
      <rPr>
        <i/>
        <sz val="10.5"/>
        <rFont val="Lato"/>
        <family val="2"/>
      </rPr>
      <t xml:space="preserve">MINERAL ROYALTIES ACT 2024 </t>
    </r>
    <r>
      <rPr>
        <sz val="10.5"/>
        <rFont val="Lato"/>
        <family val="2"/>
      </rPr>
      <t>(NT)</t>
    </r>
    <r>
      <rPr>
        <i/>
        <sz val="10.5"/>
        <rFont val="Lato"/>
        <family val="2"/>
      </rPr>
      <t>.</t>
    </r>
    <r>
      <rPr>
        <sz val="10.5"/>
        <rFont val="Lato"/>
        <family val="2"/>
      </rPr>
      <t xml:space="preserve"> IF YOU ARE PREPARING AN ANNUAL ROYALTY RETURN UNDER THE </t>
    </r>
    <r>
      <rPr>
        <i/>
        <sz val="10.5"/>
        <rFont val="Lato"/>
        <family val="2"/>
      </rPr>
      <t xml:space="preserve">MINERAL ROYALTY ACT 1982 </t>
    </r>
    <r>
      <rPr>
        <sz val="10.5"/>
        <rFont val="Lato"/>
        <family val="2"/>
      </rPr>
      <t>(NT), PLEASE USE THE 'ANNUAL ROYALTY RETURN – FROM 1 July 2019'.</t>
    </r>
  </si>
  <si>
    <r>
      <t>CALCULATION ERRORS:</t>
    </r>
    <r>
      <rPr>
        <sz val="10.5"/>
        <rFont val="Lato"/>
        <family val="2"/>
      </rPr>
      <t xml:space="preserve"> PLEASE ENSURE YOU READ THESE INSTRUCTIONS FULLY TO ENSURE ALL SCHEDULES HAVE BEEN COMPLETED CORRECTLY OTHERWISE THE ROYALTY RETURN ON THE "MAIN PAGE" WILL NOT CALCULATE.</t>
    </r>
  </si>
  <si>
    <r>
      <t xml:space="preserve">Mineral Royalties Act 2024 </t>
    </r>
    <r>
      <rPr>
        <b/>
        <sz val="12"/>
        <rFont val="Lato"/>
        <family val="2"/>
      </rPr>
      <t>(NT)</t>
    </r>
  </si>
  <si>
    <r>
      <t xml:space="preserve">Royalty Return - </t>
    </r>
    <r>
      <rPr>
        <b/>
        <i/>
        <sz val="12"/>
        <rFont val="Lato"/>
        <family val="2"/>
      </rPr>
      <t xml:space="preserve">Mineral Royalties Act 2024 </t>
    </r>
    <r>
      <rPr>
        <b/>
        <sz val="12"/>
        <rFont val="Lato"/>
        <family val="2"/>
      </rPr>
      <t>(NT)</t>
    </r>
  </si>
  <si>
    <r>
      <t xml:space="preserve">Royalty Return - </t>
    </r>
    <r>
      <rPr>
        <b/>
        <i/>
        <sz val="12"/>
        <rFont val="Lato"/>
        <family val="2"/>
      </rPr>
      <t>Mineral Royalties Act 2024</t>
    </r>
    <r>
      <rPr>
        <b/>
        <sz val="12"/>
        <rFont val="Lato"/>
        <family val="2"/>
      </rPr>
      <t xml:space="preserve"> (NT)</t>
    </r>
  </si>
  <si>
    <r>
      <t>In the following sections, provide details of all minerals that were extracted by the holder from a mining operation during the return period
• All amounts must be entered in Australian dollars (AUD)
• Details of royalty rates and calculations are contained in the</t>
    </r>
    <r>
      <rPr>
        <i/>
        <sz val="10.5"/>
        <color theme="1"/>
        <rFont val="Lato"/>
        <family val="2"/>
      </rPr>
      <t xml:space="preserve"> Mineral Royalties Act 2024 </t>
    </r>
    <r>
      <rPr>
        <sz val="10.5"/>
        <color theme="1"/>
        <rFont val="Lato"/>
        <family val="2"/>
      </rPr>
      <t>(NT)
• The payment of royalties to Northern Territory is not subject to Goods and Services Tax</t>
    </r>
  </si>
  <si>
    <r>
      <rPr>
        <b/>
        <i/>
        <sz val="10.5"/>
        <color theme="1"/>
        <rFont val="Lato"/>
        <family val="2"/>
      </rPr>
      <t>(Less)</t>
    </r>
    <r>
      <rPr>
        <b/>
        <sz val="10.5"/>
        <color theme="1"/>
        <rFont val="Lato"/>
        <family val="2"/>
      </rPr>
      <t xml:space="preserve"> Deduction for Territory Shipping Costs</t>
    </r>
  </si>
  <si>
    <r>
      <t xml:space="preserve">What method under section 15 of the </t>
    </r>
    <r>
      <rPr>
        <b/>
        <i/>
        <sz val="10.5"/>
        <color theme="0"/>
        <rFont val="Lato"/>
        <family val="2"/>
      </rPr>
      <t xml:space="preserve">Mineral Royalties Act 2024 </t>
    </r>
    <r>
      <rPr>
        <b/>
        <sz val="10.5"/>
        <color theme="0"/>
        <rFont val="Lato"/>
        <family val="2"/>
      </rPr>
      <t>have you used to calculate the value of the minerals?</t>
    </r>
  </si>
  <si>
    <r>
      <rPr>
        <b/>
        <i/>
        <sz val="10.5"/>
        <color theme="1"/>
        <rFont val="Lato"/>
        <family val="2"/>
      </rPr>
      <t>(Less)</t>
    </r>
    <r>
      <rPr>
        <b/>
        <sz val="10.5"/>
        <color theme="1"/>
        <rFont val="Lato"/>
        <family val="2"/>
      </rPr>
      <t xml:space="preserve"> Total Deduction for Territory Shipping Costs</t>
    </r>
  </si>
  <si>
    <r>
      <t xml:space="preserve">declare that I am duly authorised by all holders of the mining tenements to lodge royalty returns in accordance with section 22 of the </t>
    </r>
    <r>
      <rPr>
        <i/>
        <sz val="10.5"/>
        <rFont val="Lato"/>
        <family val="2"/>
      </rPr>
      <t xml:space="preserve">Mineral Royalties Act 2024 </t>
    </r>
    <r>
      <rPr>
        <sz val="10.5"/>
        <rFont val="Lato"/>
        <family val="2"/>
      </rPr>
      <t>and that the information in this royalty return and accompanying schedules are true and correct.</t>
    </r>
  </si>
  <si>
    <r>
      <t xml:space="preserve">It is an offence under section 82 of the </t>
    </r>
    <r>
      <rPr>
        <i/>
        <u/>
        <sz val="10.5"/>
        <color rgb="FF0000FF"/>
        <rFont val="Lato"/>
        <family val="2"/>
      </rPr>
      <t>Taxation Administration Act 2007 (NT)</t>
    </r>
    <r>
      <rPr>
        <u/>
        <sz val="10.5"/>
        <color rgb="FF0000FF"/>
        <rFont val="Lato"/>
        <family val="2"/>
      </rPr>
      <t xml:space="preserve"> to make a misleading statement when completing this return. Maximum 400 penalty units apply (refer to www.revenue.nt.gov.au for more information).</t>
    </r>
  </si>
  <si>
    <r>
      <t>PRIVACY STATEMENT</t>
    </r>
    <r>
      <rPr>
        <sz val="10.5"/>
        <rFont val="Lato"/>
        <family val="2"/>
      </rPr>
      <t xml:space="preserve">
The information in this return is required by law to determine the tenement holder's mineral royalty liability. Under the </t>
    </r>
    <r>
      <rPr>
        <i/>
        <sz val="10.5"/>
        <rFont val="Lato"/>
        <family val="2"/>
      </rPr>
      <t xml:space="preserve">Taxation and Adminsitration Act 2007 </t>
    </r>
    <r>
      <rPr>
        <sz val="10.5"/>
        <rFont val="Lato"/>
        <family val="2"/>
      </rPr>
      <t>(NT)</t>
    </r>
    <r>
      <rPr>
        <i/>
        <sz val="10.5"/>
        <rFont val="Lato"/>
        <family val="2"/>
      </rPr>
      <t xml:space="preserve"> </t>
    </r>
    <r>
      <rPr>
        <sz val="10.5"/>
        <rFont val="Lato"/>
        <family val="2"/>
      </rPr>
      <t xml:space="preserve">it is an offence to give false or misleading information. Failure to lodge the form in the prescribed period is also an offence and may result in the issue of interest and penalties. The information may be communicated to persons authorised under the </t>
    </r>
    <r>
      <rPr>
        <i/>
        <sz val="10.5"/>
        <rFont val="Lato"/>
        <family val="2"/>
      </rPr>
      <t xml:space="preserve">Mineral Royalties Act 2024 (NT) </t>
    </r>
    <r>
      <rPr>
        <sz val="10.5"/>
        <rFont val="Lato"/>
        <family val="2"/>
      </rPr>
      <t xml:space="preserve">and the </t>
    </r>
    <r>
      <rPr>
        <i/>
        <sz val="10.5"/>
        <rFont val="Lato"/>
        <family val="2"/>
      </rPr>
      <t xml:space="preserve">Taxation Administration Act 2007 </t>
    </r>
    <r>
      <rPr>
        <sz val="10.5"/>
        <rFont val="Lato"/>
        <family val="2"/>
      </rPr>
      <t xml:space="preserve">(NT). You may review or correct any personal information provided by contacting Territory Revenue Office at </t>
    </r>
    <r>
      <rPr>
        <u/>
        <sz val="10.5"/>
        <rFont val="Lato"/>
        <family val="2"/>
      </rPr>
      <t>royaltiesandassurance.dtf@nt.gov.au</t>
    </r>
    <r>
      <rPr>
        <sz val="10.5"/>
        <rFont val="Lato"/>
        <family val="2"/>
      </rPr>
      <t>.</t>
    </r>
  </si>
  <si>
    <r>
      <t xml:space="preserve">Annual royalty returns and payments: </t>
    </r>
    <r>
      <rPr>
        <sz val="10.5"/>
        <rFont val="Lato"/>
        <family val="2"/>
      </rPr>
      <t>This workbook is used to lodge annual royalty returns. The holder(s) of a mining tenement must provide the following with the annual royalty return: 
1. A detailed schedule of sales for each product sold including calculations to determine the value of the mineral
2. Calculations for determining deductions for shipping costs for transport in the Territory.
All holders of a tenement must pay a quarterly payment for a royalty year within 30 days after the end of each quarter. The royalty payment for the fourth quarter of a royalty year is due on the same day as the annual royalty return. This payment will be the total royalty liability calculated for the royalty year less the three quarterly payments already made.</t>
    </r>
  </si>
  <si>
    <r>
      <t xml:space="preserve">Initialising your spreadsheet: </t>
    </r>
    <r>
      <rPr>
        <sz val="10.5"/>
        <rFont val="Lato"/>
        <family val="2"/>
      </rPr>
      <t xml:space="preserve">Please complete the Section 1 and Section 2 on the "Main Page" worksheet at first. To go to the "Main Page", click on the button above, or alternatively, click on the "Main Page" worksheet below. 
Section 1: to enter the mining operation details, press enter or the tab key, and then repeat for each field. Users can use their mouse to move around and select the required worksheets. When the mouse pointer changes, click on the buttons and the function will open.
Section 2: to enter the relevant return period, click on the "Period of Return" date and year cells and make your selections from the drop-down menu. You can also lodge a part year royalty return by indicating the part year return dates.
Section 3: to calculate the amount of annual royalty payable, enter the relevant details in the blank WHITE cells in each column. The worksheet will automatically calculate the "Total Royalty Payable" as the necessary information is entered.
Please provide details of all minerals that were extracted by the holder from a mining operation during the return period and refer to the following instructions: 
• All amounts must be entered in Australian dollars (AUD) 
• Details of royalty rates and calculations are contained in the </t>
    </r>
    <r>
      <rPr>
        <i/>
        <sz val="10.5"/>
        <rFont val="Lato"/>
        <family val="2"/>
      </rPr>
      <t xml:space="preserve">Mineral Royalties Act 2024 </t>
    </r>
    <r>
      <rPr>
        <sz val="10.5"/>
        <rFont val="Lato"/>
        <family val="2"/>
      </rPr>
      <t xml:space="preserve">(NT) 
• The payment of royalties to Northern Territory is not subject to GST (Goods and Services Tax).
</t>
    </r>
  </si>
  <si>
    <r>
      <t>Workbook protection:</t>
    </r>
    <r>
      <rPr>
        <sz val="10.5"/>
        <rFont val="Lato"/>
        <family val="2"/>
      </rPr>
      <t xml:space="preserve"> Excluding the WHITE entry cells, this workbook has been protected to preserve the integrity of the calculations. If you attempt to update a cell that is protected, you will receive the error message: "The cell or chart you are trying to change is on a protected sheet". Press enter or use your mouse to click "OK" to accept the message. Use your enter button, tab key or mouse to move to the next blank WHITE cell.
</t>
    </r>
  </si>
  <si>
    <r>
      <t xml:space="preserve">How to navigate around the workbook: </t>
    </r>
    <r>
      <rPr>
        <sz val="10.5"/>
        <rFont val="Lato"/>
        <family val="2"/>
      </rPr>
      <t>Use buttons, hyperlinks and drop-down menus throughout the workbook to move between worksheets, select options from a list and select particular functions. 
To select a button or hyperlink, move your mouse to the relevant function and click once. Similarly, to utilise a drop-down menu, move your mouse to the relevant cell and click once.  When the drop-down menu appears, left click once with your mouse to select the desired option. Worksheets are also appropriately labelled to allow you to move easily between worksheets.</t>
    </r>
    <r>
      <rPr>
        <b/>
        <sz val="10.5"/>
        <rFont val="Lato"/>
        <family val="2"/>
      </rPr>
      <t xml:space="preserve">
</t>
    </r>
    <r>
      <rPr>
        <sz val="10.5"/>
        <rFont val="Lato"/>
        <family val="2"/>
      </rPr>
      <t xml:space="preserve">
</t>
    </r>
  </si>
  <si>
    <r>
      <t xml:space="preserve">Saving records: </t>
    </r>
    <r>
      <rPr>
        <sz val="10.5"/>
        <rFont val="Lato"/>
        <family val="2"/>
      </rPr>
      <t xml:space="preserve">It is your responsibility to maintain proper records for audit purposes. Therefore it is important that you save your royalty details using the "Save" function after you have completed each royalty category. It is recommended that you regularly back up the file in the event of a power or computer failure.
</t>
    </r>
  </si>
  <si>
    <r>
      <t xml:space="preserve">How to finalise your Royalty Return: </t>
    </r>
    <r>
      <rPr>
        <sz val="10.5"/>
        <rFont val="Lato"/>
        <family val="2"/>
      </rPr>
      <t xml:space="preserve">If you have completed all the schedules correctly, you will only need to enter the amount of any "Royalty Instalments Paid" in "Section 3 - Calculation of Annual Royalty" of the "Main Page" worksheet. Once all royalty categories and relevant schedules are completed, the workbook will automatically calculate the royalty payable or refundable.
When you are satisfied that the royalty return is true and complete, sign the declaration at "Section 4 - Declaration" and lodge the signed “Main Page” and this return workbook with the Territory Revenue Office within the due date of the annual royalty return. Lodgement of the annual royalty return and the relevant supporting documents can be made electronically by emailing to </t>
    </r>
    <r>
      <rPr>
        <u/>
        <sz val="10.5"/>
        <rFont val="Lato"/>
        <family val="2"/>
      </rPr>
      <t>royaltiesandassurance.dtf@nt.gov.au</t>
    </r>
    <r>
      <rPr>
        <sz val="10.5"/>
        <rFont val="Lato"/>
        <family val="2"/>
      </rPr>
      <t xml:space="preserve">. </t>
    </r>
    <r>
      <rPr>
        <b/>
        <sz val="10.5"/>
        <rFont val="Lato"/>
        <family val="2"/>
      </rPr>
      <t xml:space="preserve">
</t>
    </r>
    <r>
      <rPr>
        <sz val="10.5"/>
        <rFont val="Lato"/>
        <family val="2"/>
      </rPr>
      <t xml:space="preserve">
</t>
    </r>
  </si>
  <si>
    <r>
      <t>Problems &amp; technical advice:</t>
    </r>
    <r>
      <rPr>
        <sz val="10.5"/>
        <rFont val="Lato"/>
        <family val="2"/>
      </rPr>
      <t xml:space="preserve"> If you experience any difficulties with the operation of the workbook, contact us on 1300 305 353 for immediate assistance. Alternatively, you can send an email to </t>
    </r>
    <r>
      <rPr>
        <u/>
        <sz val="10.5"/>
        <rFont val="Lato"/>
        <family val="2"/>
      </rPr>
      <t>royaltiesandassurance.dtf@nt.gov.au</t>
    </r>
    <r>
      <rPr>
        <sz val="10.5"/>
        <rFont val="Lato"/>
        <family val="2"/>
      </rPr>
      <t xml:space="preserve">.
</t>
    </r>
  </si>
  <si>
    <t>Count</t>
  </si>
  <si>
    <r>
      <t xml:space="preserve">How to complete your Royalty Adjustment: </t>
    </r>
    <r>
      <rPr>
        <sz val="10.5"/>
        <rFont val="Lato"/>
        <family val="2"/>
      </rPr>
      <t xml:space="preserve">The “4th Quarter Calculation” worksheet has a section of "Adjustments to Previous Returns" to assist you in calculating any adjustments made to royalty owing in the previous quarter due to unknown royalty values at the end of the previous quarter. The worksheet automatically calculates the total adjustment once all the necessary information has been entered in the relevant blank WHITE cells. For more information about royalty adjustments in the </t>
    </r>
    <r>
      <rPr>
        <i/>
        <sz val="10.5"/>
        <rFont val="Lato"/>
        <family val="2"/>
      </rPr>
      <t>Mineral Royalties Act 2024</t>
    </r>
    <r>
      <rPr>
        <sz val="10.5"/>
        <rFont val="Lato"/>
        <family val="2"/>
      </rPr>
      <t>, please refer to the '</t>
    </r>
    <r>
      <rPr>
        <i/>
        <sz val="10.5"/>
        <rFont val="Lato"/>
        <family val="2"/>
      </rPr>
      <t xml:space="preserve">Mineral Royalties Act 2024 – Mineral royalty overview </t>
    </r>
    <r>
      <rPr>
        <sz val="10.5"/>
        <rFont val="Lato"/>
        <family val="2"/>
      </rPr>
      <t xml:space="preserve">paragraph 73'
</t>
    </r>
  </si>
  <si>
    <r>
      <t>General information:</t>
    </r>
    <r>
      <rPr>
        <sz val="10.5"/>
        <rFont val="Lato"/>
        <family val="2"/>
      </rPr>
      <t xml:space="preserve"> For more detailed information on royalty matters, please refer to the </t>
    </r>
    <r>
      <rPr>
        <i/>
        <sz val="10.5"/>
        <rFont val="Lato"/>
        <family val="2"/>
      </rPr>
      <t>Mineral Royalties Act 2024</t>
    </r>
    <r>
      <rPr>
        <sz val="10.5"/>
        <rFont val="Lato"/>
        <family val="2"/>
      </rPr>
      <t xml:space="preserve"> Overview and Factsheet, which are available on the Territory Revenue Office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</si>
</sst>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C09]d\ mmmm\ yyyy;@"/>
    <numFmt numFmtId="166" formatCode="&quot;$&quot;#,##0.00"/>
    <numFmt numFmtId="167" formatCode="0.0%"/>
  </numFmts>
  <fonts count="38" x14ac:knownFonts="1">
    <font>
      <sz val="11"/>
      <color theme="1"/>
      <name val="Calibri"/>
      <family val="2"/>
      <scheme val="minor"/>
    </font>
    <font>
      <sz val="11"/>
      <color theme="1"/>
      <name val="Calibri"/>
      <family val="2"/>
      <scheme val="minor"/>
    </font>
    <font>
      <sz val="10"/>
      <color indexed="16"/>
      <name val="Arial"/>
      <family val="2"/>
    </font>
    <font>
      <sz val="11"/>
      <color theme="1"/>
      <name val="Arial"/>
      <family val="2"/>
    </font>
    <font>
      <sz val="10"/>
      <name val="Arial"/>
      <family val="2"/>
    </font>
    <font>
      <u/>
      <sz val="10"/>
      <color indexed="12"/>
      <name val="Arial"/>
      <family val="2"/>
    </font>
    <font>
      <sz val="10"/>
      <color indexed="12"/>
      <name val="Arial"/>
      <family val="2"/>
    </font>
    <font>
      <b/>
      <sz val="10"/>
      <name val="Arial"/>
      <family val="2"/>
    </font>
    <font>
      <b/>
      <sz val="11"/>
      <name val="Lato"/>
      <family val="2"/>
    </font>
    <font>
      <sz val="11"/>
      <name val="Lato"/>
      <family val="2"/>
    </font>
    <font>
      <u/>
      <sz val="11"/>
      <color rgb="FF0000FF"/>
      <name val="Lato"/>
      <family val="2"/>
    </font>
    <font>
      <sz val="11"/>
      <color theme="1"/>
      <name val="Lato"/>
      <family val="2"/>
    </font>
    <font>
      <b/>
      <sz val="12"/>
      <name val="Lato"/>
      <family val="2"/>
    </font>
    <font>
      <sz val="10"/>
      <color theme="1"/>
      <name val="Lato"/>
      <family val="2"/>
    </font>
    <font>
      <b/>
      <sz val="10"/>
      <name val="Lato"/>
      <family val="2"/>
    </font>
    <font>
      <sz val="10"/>
      <name val="Lato"/>
      <family val="2"/>
    </font>
    <font>
      <sz val="8"/>
      <name val="Calibri"/>
      <family val="2"/>
      <scheme val="minor"/>
    </font>
    <font>
      <sz val="10"/>
      <color indexed="16"/>
      <name val="Lato"/>
      <family val="2"/>
    </font>
    <font>
      <b/>
      <sz val="11"/>
      <color theme="1"/>
      <name val="Lato"/>
      <family val="2"/>
    </font>
    <font>
      <b/>
      <sz val="10.5"/>
      <name val="Lato"/>
      <family val="2"/>
    </font>
    <font>
      <sz val="10.5"/>
      <name val="Lato"/>
      <family val="2"/>
    </font>
    <font>
      <u/>
      <sz val="10.5"/>
      <color indexed="12"/>
      <name val="Lato"/>
      <family val="2"/>
    </font>
    <font>
      <i/>
      <sz val="10.5"/>
      <name val="Lato"/>
      <family val="2"/>
    </font>
    <font>
      <b/>
      <sz val="10.5"/>
      <color indexed="9"/>
      <name val="Lato"/>
      <family val="2"/>
    </font>
    <font>
      <b/>
      <sz val="14"/>
      <name val="Lato"/>
      <family val="2"/>
    </font>
    <font>
      <b/>
      <i/>
      <sz val="12"/>
      <name val="Lato"/>
      <family val="2"/>
    </font>
    <font>
      <sz val="10.5"/>
      <color indexed="9"/>
      <name val="Lato"/>
      <family val="2"/>
    </font>
    <font>
      <sz val="10.5"/>
      <color theme="1"/>
      <name val="Lato"/>
      <family val="2"/>
    </font>
    <font>
      <i/>
      <sz val="10.5"/>
      <color theme="1"/>
      <name val="Lato"/>
      <family val="2"/>
    </font>
    <font>
      <b/>
      <sz val="10.5"/>
      <color theme="1"/>
      <name val="Lato"/>
      <family val="2"/>
    </font>
    <font>
      <b/>
      <i/>
      <sz val="10.5"/>
      <color theme="1"/>
      <name val="Lato"/>
      <family val="2"/>
    </font>
    <font>
      <b/>
      <i/>
      <sz val="10.5"/>
      <color theme="0"/>
      <name val="Lato"/>
      <family val="2"/>
    </font>
    <font>
      <b/>
      <sz val="10.5"/>
      <color theme="0"/>
      <name val="Lato"/>
      <family val="2"/>
    </font>
    <font>
      <sz val="10.5"/>
      <color rgb="FFFF0000"/>
      <name val="Lato"/>
      <family val="2"/>
    </font>
    <font>
      <u/>
      <sz val="10.5"/>
      <color rgb="FF0000FF"/>
      <name val="Lato"/>
      <family val="2"/>
    </font>
    <font>
      <i/>
      <u/>
      <sz val="10.5"/>
      <color rgb="FF0000FF"/>
      <name val="Lato"/>
      <family val="2"/>
    </font>
    <font>
      <u/>
      <sz val="10.5"/>
      <name val="Lato"/>
      <family val="2"/>
    </font>
    <font>
      <i/>
      <sz val="11"/>
      <color theme="1"/>
      <name val="Lato"/>
      <family val="2"/>
    </font>
  </fonts>
  <fills count="8">
    <fill>
      <patternFill patternType="none"/>
    </fill>
    <fill>
      <patternFill patternType="gray125"/>
    </fill>
    <fill>
      <patternFill patternType="solid">
        <fgColor theme="5" tint="0.79998168889431442"/>
        <bgColor indexed="64"/>
      </patternFill>
    </fill>
    <fill>
      <patternFill patternType="solid">
        <fgColor rgb="FFEE7A1A"/>
        <bgColor indexed="64"/>
      </patternFill>
    </fill>
    <fill>
      <patternFill patternType="solid">
        <fgColor theme="5" tint="0.39997558519241921"/>
        <bgColor indexed="64"/>
      </patternFill>
    </fill>
    <fill>
      <patternFill patternType="solid">
        <fgColor rgb="FFFDFECE"/>
        <bgColor indexed="64"/>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9"/>
      </right>
      <top style="thin">
        <color indexed="9"/>
      </top>
      <bottom style="thin">
        <color indexed="9"/>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9"/>
      </top>
      <bottom/>
      <diagonal/>
    </border>
    <border>
      <left/>
      <right/>
      <top style="thin">
        <color indexed="9"/>
      </top>
      <bottom/>
      <diagonal/>
    </border>
    <border>
      <left style="thin">
        <color indexed="64"/>
      </left>
      <right style="thin">
        <color indexed="64"/>
      </right>
      <top style="thin">
        <color indexed="64"/>
      </top>
      <bottom style="double">
        <color indexed="64"/>
      </bottom>
      <diagonal/>
    </border>
  </borders>
  <cellStyleXfs count="7">
    <xf numFmtId="0" fontId="0"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2" fillId="2" borderId="0" xfId="0" applyFont="1" applyFill="1" applyAlignment="1" applyProtection="1">
      <alignment vertical="center"/>
      <protection hidden="1"/>
    </xf>
    <xf numFmtId="0" fontId="3" fillId="2" borderId="0" xfId="0" applyFont="1" applyFill="1" applyProtection="1">
      <protection hidden="1"/>
    </xf>
    <xf numFmtId="0" fontId="4"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6" fillId="2" borderId="0" xfId="2" applyFont="1" applyFill="1" applyAlignment="1" applyProtection="1">
      <alignment vertical="center"/>
      <protection hidden="1"/>
    </xf>
    <xf numFmtId="0" fontId="7" fillId="2" borderId="0" xfId="0" applyFont="1" applyFill="1" applyAlignment="1" applyProtection="1">
      <alignment vertical="center"/>
      <protection hidden="1"/>
    </xf>
    <xf numFmtId="0" fontId="8" fillId="0" borderId="0" xfId="3" applyFont="1" applyProtection="1">
      <protection hidden="1"/>
    </xf>
    <xf numFmtId="0" fontId="9" fillId="2" borderId="0" xfId="0" applyFont="1" applyFill="1" applyProtection="1">
      <protection hidden="1"/>
    </xf>
    <xf numFmtId="0" fontId="9" fillId="0" borderId="0" xfId="0" applyFont="1" applyProtection="1">
      <protection hidden="1"/>
    </xf>
    <xf numFmtId="0" fontId="9" fillId="2" borderId="12" xfId="0" applyFont="1" applyFill="1" applyBorder="1" applyProtection="1">
      <protection hidden="1"/>
    </xf>
    <xf numFmtId="0" fontId="0" fillId="2" borderId="0" xfId="0" applyFill="1" applyProtection="1">
      <protection hidden="1"/>
    </xf>
    <xf numFmtId="0" fontId="4" fillId="2" borderId="0" xfId="0" applyFont="1" applyFill="1" applyBorder="1" applyAlignment="1" applyProtection="1">
      <alignment vertical="center"/>
      <protection hidden="1"/>
    </xf>
    <xf numFmtId="0" fontId="5" fillId="2" borderId="0" xfId="2" applyFill="1" applyAlignment="1" applyProtection="1">
      <alignment vertical="center"/>
      <protection hidden="1"/>
    </xf>
    <xf numFmtId="0" fontId="3" fillId="2" borderId="0" xfId="0" applyFont="1" applyFill="1" applyBorder="1" applyProtection="1">
      <protection hidden="1"/>
    </xf>
    <xf numFmtId="0" fontId="11" fillId="2" borderId="0" xfId="0" applyFont="1" applyFill="1" applyProtection="1">
      <protection hidden="1"/>
    </xf>
    <xf numFmtId="0" fontId="11" fillId="0" borderId="0" xfId="0" applyFont="1" applyProtection="1">
      <protection hidden="1"/>
    </xf>
    <xf numFmtId="0" fontId="9" fillId="0" borderId="0" xfId="0" applyFont="1" applyFill="1" applyBorder="1" applyProtection="1">
      <protection hidden="1"/>
    </xf>
    <xf numFmtId="49" fontId="11" fillId="0" borderId="0" xfId="0" applyNumberFormat="1" applyFont="1" applyProtection="1">
      <protection hidden="1"/>
    </xf>
    <xf numFmtId="0" fontId="13" fillId="2" borderId="0" xfId="0" applyFont="1" applyFill="1" applyProtection="1">
      <protection hidden="1"/>
    </xf>
    <xf numFmtId="0" fontId="11" fillId="0" borderId="0" xfId="0" applyFont="1" applyFill="1" applyProtection="1">
      <protection hidden="1"/>
    </xf>
    <xf numFmtId="14" fontId="9" fillId="0" borderId="0" xfId="0" applyNumberFormat="1" applyFont="1" applyFill="1" applyBorder="1" applyProtection="1">
      <protection hidden="1"/>
    </xf>
    <xf numFmtId="167" fontId="11" fillId="0" borderId="0" xfId="0" applyNumberFormat="1" applyFont="1" applyProtection="1">
      <protection hidden="1"/>
    </xf>
    <xf numFmtId="0" fontId="13" fillId="0" borderId="3" xfId="0" applyFont="1" applyFill="1" applyBorder="1" applyAlignment="1" applyProtection="1">
      <alignment horizontal="center"/>
      <protection locked="0" hidden="1"/>
    </xf>
    <xf numFmtId="9" fontId="11" fillId="0" borderId="0" xfId="0" applyNumberFormat="1" applyFont="1" applyProtection="1">
      <protection hidden="1"/>
    </xf>
    <xf numFmtId="0" fontId="15" fillId="2" borderId="0" xfId="0" applyFont="1" applyFill="1" applyProtection="1">
      <protection hidden="1"/>
    </xf>
    <xf numFmtId="0" fontId="11" fillId="0" borderId="10" xfId="0" applyFont="1" applyBorder="1" applyProtection="1">
      <protection hidden="1"/>
    </xf>
    <xf numFmtId="0" fontId="9" fillId="0" borderId="10" xfId="0" applyFont="1" applyFill="1" applyBorder="1" applyProtection="1">
      <protection hidden="1"/>
    </xf>
    <xf numFmtId="44" fontId="11" fillId="0" borderId="0" xfId="0" applyNumberFormat="1" applyFont="1" applyProtection="1">
      <protection hidden="1"/>
    </xf>
    <xf numFmtId="0" fontId="11" fillId="0" borderId="0" xfId="0" applyFont="1"/>
    <xf numFmtId="0" fontId="14" fillId="2" borderId="0" xfId="0" applyFont="1" applyFill="1" applyAlignment="1" applyProtection="1">
      <alignment horizontal="center"/>
      <protection hidden="1"/>
    </xf>
    <xf numFmtId="0" fontId="17" fillId="2" borderId="0" xfId="0" applyFont="1" applyFill="1" applyAlignment="1" applyProtection="1">
      <alignment horizontal="right"/>
      <protection hidden="1"/>
    </xf>
    <xf numFmtId="0" fontId="17" fillId="2" borderId="0" xfId="0" applyFont="1" applyFill="1" applyProtection="1">
      <protection hidden="1"/>
    </xf>
    <xf numFmtId="0" fontId="14" fillId="2" borderId="0" xfId="0" applyFont="1" applyFill="1" applyProtection="1">
      <protection hidden="1"/>
    </xf>
    <xf numFmtId="0" fontId="14" fillId="2" borderId="0" xfId="0" applyFont="1" applyFill="1" applyAlignment="1" applyProtection="1">
      <alignment horizontal="right"/>
      <protection hidden="1"/>
    </xf>
    <xf numFmtId="0" fontId="15" fillId="2" borderId="0" xfId="0" applyFont="1" applyFill="1" applyAlignment="1" applyProtection="1">
      <alignment horizontal="right" vertical="center"/>
      <protection hidden="1"/>
    </xf>
    <xf numFmtId="0" fontId="18" fillId="0" borderId="0" xfId="0" applyFont="1" applyProtection="1">
      <protection hidden="1"/>
    </xf>
    <xf numFmtId="14" fontId="11" fillId="0" borderId="0" xfId="0" applyNumberFormat="1" applyFont="1" applyProtection="1">
      <protection hidden="1"/>
    </xf>
    <xf numFmtId="0" fontId="15" fillId="2" borderId="0" xfId="0" applyFont="1" applyFill="1" applyAlignment="1" applyProtection="1">
      <alignment horizontal="left" vertical="center" wrapText="1"/>
      <protection hidden="1"/>
    </xf>
    <xf numFmtId="0" fontId="15" fillId="2" borderId="0" xfId="0" applyFont="1" applyFill="1" applyAlignment="1" applyProtection="1">
      <alignment wrapText="1"/>
      <protection hidden="1"/>
    </xf>
    <xf numFmtId="0" fontId="8" fillId="2" borderId="0" xfId="3" applyFont="1" applyFill="1" applyAlignment="1" applyProtection="1">
      <alignment horizontal="center"/>
      <protection hidden="1"/>
    </xf>
    <xf numFmtId="0" fontId="21" fillId="2" borderId="0" xfId="2" applyFont="1" applyFill="1" applyAlignment="1" applyProtection="1">
      <alignment horizontal="center"/>
      <protection hidden="1"/>
    </xf>
    <xf numFmtId="0" fontId="21" fillId="2" borderId="0" xfId="2" applyFont="1" applyFill="1" applyAlignment="1" applyProtection="1">
      <alignment vertical="center"/>
      <protection hidden="1"/>
    </xf>
    <xf numFmtId="0" fontId="27" fillId="4" borderId="3" xfId="0" applyFont="1" applyFill="1" applyBorder="1" applyAlignment="1" applyProtection="1">
      <alignment vertical="center"/>
      <protection hidden="1"/>
    </xf>
    <xf numFmtId="0" fontId="29" fillId="4" borderId="3" xfId="0" applyFont="1" applyFill="1" applyBorder="1" applyProtection="1">
      <protection hidden="1"/>
    </xf>
    <xf numFmtId="0" fontId="27" fillId="0" borderId="3" xfId="0" applyFont="1" applyFill="1" applyBorder="1" applyAlignment="1" applyProtection="1">
      <alignment horizontal="center"/>
      <protection locked="0" hidden="1"/>
    </xf>
    <xf numFmtId="2" fontId="27" fillId="0" borderId="3" xfId="0" applyNumberFormat="1" applyFont="1" applyBorder="1" applyAlignment="1" applyProtection="1">
      <alignment horizontal="right"/>
      <protection locked="0" hidden="1"/>
    </xf>
    <xf numFmtId="49" fontId="27" fillId="0" borderId="3" xfId="0" applyNumberFormat="1" applyFont="1" applyBorder="1" applyAlignment="1" applyProtection="1">
      <alignment horizontal="right"/>
      <protection locked="0" hidden="1"/>
    </xf>
    <xf numFmtId="44" fontId="27" fillId="2" borderId="3" xfId="5" applyFont="1" applyFill="1" applyBorder="1" applyProtection="1">
      <protection hidden="1"/>
    </xf>
    <xf numFmtId="164" fontId="27" fillId="0" borderId="3" xfId="4" applyFont="1" applyBorder="1" applyProtection="1">
      <protection locked="0" hidden="1"/>
    </xf>
    <xf numFmtId="0" fontId="29" fillId="4" borderId="3" xfId="0" applyFont="1" applyFill="1" applyBorder="1" applyAlignment="1" applyProtection="1">
      <alignment wrapText="1"/>
      <protection hidden="1"/>
    </xf>
    <xf numFmtId="0" fontId="29" fillId="4" borderId="4" xfId="0" applyFont="1" applyFill="1" applyBorder="1" applyProtection="1">
      <protection hidden="1"/>
    </xf>
    <xf numFmtId="164" fontId="27" fillId="2" borderId="3" xfId="4" applyFont="1" applyFill="1" applyBorder="1" applyProtection="1">
      <protection hidden="1"/>
    </xf>
    <xf numFmtId="9" fontId="27" fillId="0" borderId="3" xfId="1" applyFont="1" applyBorder="1" applyAlignment="1" applyProtection="1">
      <alignment horizontal="right"/>
      <protection locked="0" hidden="1"/>
    </xf>
    <xf numFmtId="0" fontId="27" fillId="2" borderId="0" xfId="0" applyFont="1" applyFill="1" applyProtection="1">
      <protection hidden="1"/>
    </xf>
    <xf numFmtId="9" fontId="27" fillId="2" borderId="0" xfId="1" applyFont="1" applyFill="1" applyProtection="1">
      <protection hidden="1"/>
    </xf>
    <xf numFmtId="0" fontId="29" fillId="4" borderId="3" xfId="0" applyFont="1" applyFill="1" applyBorder="1" applyAlignment="1" applyProtection="1">
      <alignment horizontal="left"/>
      <protection hidden="1"/>
    </xf>
    <xf numFmtId="164" fontId="27" fillId="2" borderId="31" xfId="0" applyNumberFormat="1" applyFont="1" applyFill="1" applyBorder="1" applyProtection="1">
      <protection hidden="1"/>
    </xf>
    <xf numFmtId="0" fontId="29" fillId="4" borderId="3" xfId="0" applyFont="1" applyFill="1" applyBorder="1" applyAlignment="1" applyProtection="1">
      <alignment horizontal="left" vertical="center"/>
      <protection hidden="1"/>
    </xf>
    <xf numFmtId="2" fontId="27" fillId="0" borderId="3" xfId="0" applyNumberFormat="1" applyFont="1" applyFill="1" applyBorder="1" applyAlignment="1" applyProtection="1">
      <alignment horizontal="right"/>
      <protection locked="0" hidden="1"/>
    </xf>
    <xf numFmtId="0" fontId="27" fillId="0" borderId="9" xfId="0" applyFont="1" applyBorder="1" applyProtection="1">
      <protection locked="0" hidden="1"/>
    </xf>
    <xf numFmtId="0" fontId="27" fillId="0" borderId="10" xfId="0" applyFont="1" applyBorder="1" applyProtection="1">
      <protection locked="0" hidden="1"/>
    </xf>
    <xf numFmtId="0" fontId="27" fillId="0" borderId="11" xfId="0" applyFont="1" applyBorder="1" applyProtection="1">
      <protection locked="0" hidden="1"/>
    </xf>
    <xf numFmtId="0" fontId="27" fillId="0" borderId="12" xfId="0" applyFont="1" applyBorder="1" applyProtection="1">
      <protection locked="0" hidden="1"/>
    </xf>
    <xf numFmtId="0" fontId="27" fillId="0" borderId="0" xfId="0" applyFont="1" applyBorder="1" applyProtection="1">
      <protection locked="0" hidden="1"/>
    </xf>
    <xf numFmtId="0" fontId="27" fillId="0" borderId="15" xfId="0" applyFont="1" applyBorder="1" applyProtection="1">
      <protection locked="0" hidden="1"/>
    </xf>
    <xf numFmtId="0" fontId="27" fillId="0" borderId="16" xfId="0" applyFont="1" applyBorder="1" applyProtection="1">
      <protection locked="0" hidden="1"/>
    </xf>
    <xf numFmtId="0" fontId="27" fillId="0" borderId="13" xfId="0" applyFont="1" applyBorder="1" applyProtection="1">
      <protection locked="0" hidden="1"/>
    </xf>
    <xf numFmtId="0" fontId="27" fillId="0" borderId="14" xfId="0" applyFont="1" applyBorder="1" applyProtection="1">
      <protection locked="0" hidden="1"/>
    </xf>
    <xf numFmtId="164" fontId="27" fillId="2" borderId="0" xfId="0" applyNumberFormat="1" applyFont="1" applyFill="1" applyBorder="1" applyProtection="1">
      <protection hidden="1"/>
    </xf>
    <xf numFmtId="0" fontId="19" fillId="2" borderId="0" xfId="0" applyFont="1" applyFill="1" applyAlignment="1" applyProtection="1">
      <alignment horizontal="left" vertical="center" wrapText="1"/>
      <protection hidden="1"/>
    </xf>
    <xf numFmtId="0" fontId="19" fillId="4" borderId="4" xfId="0" applyFont="1" applyFill="1" applyBorder="1" applyAlignment="1" applyProtection="1">
      <alignment horizontal="left" vertical="center" wrapText="1"/>
      <protection hidden="1"/>
    </xf>
    <xf numFmtId="0" fontId="20" fillId="4" borderId="5" xfId="0" applyFont="1" applyFill="1" applyBorder="1" applyProtection="1">
      <protection hidden="1"/>
    </xf>
    <xf numFmtId="0" fontId="20" fillId="4" borderId="6" xfId="0" applyFont="1" applyFill="1" applyBorder="1" applyAlignment="1" applyProtection="1">
      <alignment horizontal="right" vertical="center"/>
      <protection hidden="1"/>
    </xf>
    <xf numFmtId="166" fontId="27" fillId="2" borderId="0" xfId="0" applyNumberFormat="1" applyFont="1" applyFill="1" applyAlignment="1" applyProtection="1">
      <alignment wrapText="1"/>
      <protection hidden="1"/>
    </xf>
    <xf numFmtId="0" fontId="19" fillId="4" borderId="3" xfId="0" applyFont="1" applyFill="1" applyBorder="1" applyAlignment="1" applyProtection="1">
      <alignment horizontal="center" vertical="center" wrapText="1"/>
      <protection hidden="1"/>
    </xf>
    <xf numFmtId="166" fontId="20" fillId="2" borderId="0" xfId="0" applyNumberFormat="1" applyFont="1" applyFill="1" applyAlignment="1" applyProtection="1">
      <alignment wrapText="1"/>
      <protection hidden="1"/>
    </xf>
    <xf numFmtId="0" fontId="20" fillId="2" borderId="0" xfId="0" applyFont="1" applyFill="1" applyProtection="1">
      <protection hidden="1"/>
    </xf>
    <xf numFmtId="0" fontId="29" fillId="4" borderId="3" xfId="0" applyFont="1" applyFill="1" applyBorder="1" applyAlignment="1" applyProtection="1">
      <alignment horizontal="center"/>
      <protection hidden="1"/>
    </xf>
    <xf numFmtId="0" fontId="29" fillId="4" borderId="3" xfId="0" applyFont="1" applyFill="1" applyBorder="1" applyAlignment="1" applyProtection="1">
      <alignment horizontal="center" wrapText="1"/>
      <protection hidden="1"/>
    </xf>
    <xf numFmtId="0" fontId="27" fillId="0" borderId="3" xfId="0" applyFont="1" applyBorder="1" applyProtection="1">
      <protection locked="0" hidden="1"/>
    </xf>
    <xf numFmtId="0" fontId="21" fillId="2" borderId="0" xfId="2" applyFont="1" applyFill="1" applyAlignment="1" applyProtection="1">
      <protection hidden="1"/>
    </xf>
    <xf numFmtId="0" fontId="27" fillId="0" borderId="3" xfId="0" applyNumberFormat="1" applyFont="1" applyBorder="1" applyAlignment="1" applyProtection="1">
      <alignment horizontal="center"/>
      <protection locked="0" hidden="1"/>
    </xf>
    <xf numFmtId="165" fontId="27" fillId="2" borderId="3" xfId="0" applyNumberFormat="1" applyFont="1" applyFill="1" applyBorder="1" applyAlignment="1" applyProtection="1">
      <alignment horizontal="center"/>
      <protection hidden="1"/>
    </xf>
    <xf numFmtId="0" fontId="27" fillId="2" borderId="3" xfId="0" applyNumberFormat="1" applyFont="1" applyFill="1" applyBorder="1" applyAlignment="1" applyProtection="1">
      <alignment horizontal="center"/>
      <protection hidden="1"/>
    </xf>
    <xf numFmtId="0" fontId="33" fillId="2" borderId="0" xfId="0" applyFont="1" applyFill="1" applyAlignment="1" applyProtection="1">
      <alignment horizontal="center"/>
      <protection hidden="1"/>
    </xf>
    <xf numFmtId="0" fontId="27" fillId="2" borderId="0" xfId="0" applyFont="1" applyFill="1" applyAlignment="1" applyProtection="1">
      <alignment horizontal="center"/>
      <protection hidden="1"/>
    </xf>
    <xf numFmtId="0" fontId="29" fillId="2" borderId="0" xfId="0" applyFont="1" applyFill="1" applyBorder="1" applyAlignment="1" applyProtection="1">
      <alignment vertical="center" wrapText="1"/>
      <protection hidden="1"/>
    </xf>
    <xf numFmtId="0" fontId="27" fillId="2" borderId="0" xfId="0" applyFont="1" applyFill="1" applyBorder="1" applyAlignment="1" applyProtection="1">
      <alignment vertical="center"/>
      <protection hidden="1"/>
    </xf>
    <xf numFmtId="0" fontId="27" fillId="2" borderId="0" xfId="0" applyFont="1" applyFill="1" applyBorder="1" applyProtection="1">
      <protection hidden="1"/>
    </xf>
    <xf numFmtId="0" fontId="29" fillId="4" borderId="3" xfId="0" applyFont="1" applyFill="1" applyBorder="1" applyAlignment="1" applyProtection="1">
      <alignment horizontal="center" vertical="center" wrapText="1"/>
      <protection hidden="1"/>
    </xf>
    <xf numFmtId="0" fontId="27" fillId="0" borderId="3" xfId="0" applyFont="1" applyBorder="1" applyAlignment="1" applyProtection="1">
      <alignment horizontal="center" vertical="center"/>
      <protection locked="0" hidden="1"/>
    </xf>
    <xf numFmtId="0" fontId="19" fillId="4" borderId="3" xfId="0" applyFont="1" applyFill="1" applyBorder="1" applyAlignment="1" applyProtection="1">
      <alignment horizontal="center" vertical="center"/>
      <protection hidden="1"/>
    </xf>
    <xf numFmtId="14" fontId="20" fillId="0" borderId="5" xfId="0" applyNumberFormat="1" applyFont="1" applyFill="1" applyBorder="1" applyAlignment="1" applyProtection="1">
      <alignment horizontal="center" vertical="center"/>
      <protection locked="0" hidden="1"/>
    </xf>
    <xf numFmtId="14" fontId="20" fillId="0" borderId="6" xfId="0" applyNumberFormat="1" applyFont="1" applyFill="1" applyBorder="1" applyAlignment="1" applyProtection="1">
      <alignment vertical="center"/>
      <protection locked="0" hidden="1"/>
    </xf>
    <xf numFmtId="0" fontId="33" fillId="2" borderId="0" xfId="0" applyFont="1" applyFill="1" applyProtection="1">
      <protection hidden="1"/>
    </xf>
    <xf numFmtId="0" fontId="29" fillId="4" borderId="7" xfId="0" applyFont="1" applyFill="1" applyBorder="1" applyProtection="1">
      <protection hidden="1"/>
    </xf>
    <xf numFmtId="0" fontId="29" fillId="4" borderId="8" xfId="0" applyFont="1" applyFill="1" applyBorder="1" applyProtection="1">
      <protection hidden="1"/>
    </xf>
    <xf numFmtId="44" fontId="27" fillId="2" borderId="3" xfId="5" applyFont="1" applyFill="1" applyBorder="1" applyAlignment="1" applyProtection="1">
      <alignment horizontal="right"/>
      <protection hidden="1"/>
    </xf>
    <xf numFmtId="44" fontId="27" fillId="0" borderId="3" xfId="5" applyFont="1" applyBorder="1" applyProtection="1">
      <protection locked="0" hidden="1"/>
    </xf>
    <xf numFmtId="164" fontId="27" fillId="2" borderId="3" xfId="4" applyFont="1" applyFill="1" applyBorder="1" applyAlignment="1" applyProtection="1">
      <alignment horizontal="right"/>
      <protection hidden="1"/>
    </xf>
    <xf numFmtId="167" fontId="27" fillId="0" borderId="3" xfId="1" applyNumberFormat="1" applyFont="1" applyBorder="1" applyAlignment="1" applyProtection="1">
      <alignment horizontal="right"/>
      <protection locked="0" hidden="1"/>
    </xf>
    <xf numFmtId="164" fontId="27" fillId="2" borderId="3" xfId="0" applyNumberFormat="1" applyFont="1" applyFill="1" applyBorder="1" applyProtection="1">
      <protection hidden="1"/>
    </xf>
    <xf numFmtId="164" fontId="27" fillId="0" borderId="3" xfId="0" applyNumberFormat="1" applyFont="1" applyFill="1" applyBorder="1" applyAlignment="1" applyProtection="1">
      <alignment horizontal="right"/>
      <protection locked="0"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164" fontId="20" fillId="2" borderId="10" xfId="4" applyFont="1" applyFill="1" applyBorder="1" applyProtection="1">
      <protection hidden="1"/>
    </xf>
    <xf numFmtId="164" fontId="20" fillId="2" borderId="10" xfId="4" applyFont="1" applyFill="1" applyBorder="1" applyAlignment="1" applyProtection="1">
      <alignment wrapText="1"/>
      <protection hidden="1"/>
    </xf>
    <xf numFmtId="0" fontId="20" fillId="2" borderId="11" xfId="0" applyFont="1" applyFill="1" applyBorder="1" applyAlignment="1" applyProtection="1">
      <alignment wrapText="1"/>
      <protection hidden="1"/>
    </xf>
    <xf numFmtId="0" fontId="20" fillId="2" borderId="12" xfId="0" applyFont="1" applyFill="1" applyBorder="1" applyAlignment="1" applyProtection="1">
      <alignment horizontal="right"/>
      <protection hidden="1"/>
    </xf>
    <xf numFmtId="0" fontId="20" fillId="2" borderId="0" xfId="0" applyFont="1" applyFill="1" applyAlignment="1" applyProtection="1">
      <alignment horizontal="center"/>
      <protection hidden="1"/>
    </xf>
    <xf numFmtId="0" fontId="20" fillId="0" borderId="13" xfId="0" applyFont="1" applyBorder="1" applyAlignment="1" applyProtection="1">
      <protection locked="0" hidden="1"/>
    </xf>
    <xf numFmtId="0" fontId="20" fillId="2" borderId="0" xfId="0" applyFont="1" applyFill="1" applyBorder="1" applyAlignment="1" applyProtection="1">
      <alignment horizontal="center"/>
      <protection hidden="1"/>
    </xf>
    <xf numFmtId="0" fontId="22" fillId="2" borderId="10" xfId="0" applyFont="1" applyFill="1" applyBorder="1" applyAlignment="1" applyProtection="1">
      <alignment horizontal="center" wrapText="1"/>
      <protection hidden="1"/>
    </xf>
    <xf numFmtId="0" fontId="22" fillId="2" borderId="0" xfId="0" applyFont="1" applyFill="1" applyBorder="1" applyAlignment="1" applyProtection="1">
      <alignment wrapText="1"/>
      <protection hidden="1"/>
    </xf>
    <xf numFmtId="0" fontId="20" fillId="2" borderId="12" xfId="0" applyFont="1" applyFill="1" applyBorder="1" applyAlignment="1" applyProtection="1">
      <alignment horizontal="left" wrapText="1"/>
      <protection hidden="1"/>
    </xf>
    <xf numFmtId="0" fontId="20" fillId="7" borderId="0" xfId="0" applyFont="1" applyFill="1" applyAlignment="1" applyProtection="1">
      <alignment horizontal="left" wrapText="1"/>
      <protection locked="0" hidden="1"/>
    </xf>
    <xf numFmtId="0" fontId="20" fillId="2" borderId="0" xfId="0" applyFont="1" applyFill="1" applyAlignment="1" applyProtection="1">
      <alignment horizontal="left" wrapText="1"/>
      <protection hidden="1"/>
    </xf>
    <xf numFmtId="0" fontId="20" fillId="2" borderId="0" xfId="0" applyFont="1" applyFill="1" applyAlignment="1" applyProtection="1">
      <alignment horizontal="left" wrapText="1"/>
      <protection locked="0" hidden="1"/>
    </xf>
    <xf numFmtId="0" fontId="20" fillId="2" borderId="0" xfId="0" applyFont="1" applyFill="1" applyBorder="1" applyAlignment="1" applyProtection="1">
      <alignment horizontal="left" wrapText="1"/>
      <protection hidden="1"/>
    </xf>
    <xf numFmtId="0" fontId="20" fillId="2" borderId="12" xfId="0" applyFont="1" applyFill="1" applyBorder="1" applyProtection="1">
      <protection hidden="1"/>
    </xf>
    <xf numFmtId="0" fontId="27" fillId="2" borderId="0" xfId="0" applyFont="1" applyFill="1" applyBorder="1" applyAlignment="1" applyProtection="1">
      <alignment horizontal="center"/>
      <protection hidden="1"/>
    </xf>
    <xf numFmtId="0" fontId="19" fillId="2" borderId="0" xfId="0" applyFont="1" applyFill="1" applyAlignment="1" applyProtection="1">
      <alignment horizontal="center" wrapText="1"/>
      <protection hidden="1"/>
    </xf>
    <xf numFmtId="0" fontId="19" fillId="2" borderId="0" xfId="0" applyFont="1" applyFill="1" applyBorder="1" applyAlignment="1" applyProtection="1">
      <alignment horizontal="left" vertical="center" wrapText="1"/>
      <protection hidden="1"/>
    </xf>
    <xf numFmtId="0" fontId="27" fillId="2" borderId="0" xfId="0" applyFont="1" applyFill="1" applyAlignment="1" applyProtection="1">
      <alignment vertical="center"/>
      <protection hidden="1"/>
    </xf>
    <xf numFmtId="0" fontId="20" fillId="2" borderId="0" xfId="0" applyFont="1" applyFill="1" applyAlignment="1" applyProtection="1">
      <alignment vertical="center"/>
      <protection hidden="1"/>
    </xf>
    <xf numFmtId="0" fontId="27" fillId="0" borderId="4" xfId="0" applyFont="1" applyBorder="1" applyAlignment="1" applyProtection="1">
      <alignment horizontal="left"/>
      <protection locked="0" hidden="1"/>
    </xf>
    <xf numFmtId="0" fontId="27" fillId="0" borderId="3" xfId="0" applyFont="1" applyBorder="1" applyAlignment="1" applyProtection="1">
      <alignment horizontal="left"/>
      <protection locked="0" hidden="1"/>
    </xf>
    <xf numFmtId="0" fontId="27" fillId="0" borderId="8" xfId="0" applyFont="1" applyBorder="1" applyAlignment="1" applyProtection="1">
      <alignment horizontal="left"/>
      <protection locked="0" hidden="1"/>
    </xf>
    <xf numFmtId="43" fontId="27" fillId="0" borderId="3" xfId="6" applyFont="1" applyBorder="1" applyAlignment="1" applyProtection="1">
      <alignment horizontal="right"/>
      <protection locked="0" hidden="1"/>
    </xf>
    <xf numFmtId="14" fontId="27" fillId="6" borderId="0" xfId="0" applyNumberFormat="1" applyFont="1" applyFill="1" applyBorder="1" applyAlignment="1" applyProtection="1">
      <alignment horizontal="center"/>
      <protection locked="0" hidden="1"/>
    </xf>
    <xf numFmtId="0" fontId="37" fillId="0" borderId="0" xfId="0" applyFont="1" applyProtection="1">
      <protection hidden="1"/>
    </xf>
    <xf numFmtId="0" fontId="5" fillId="0" borderId="0" xfId="2" applyAlignment="1" applyProtection="1">
      <alignment horizontal="center"/>
      <protection hidden="1"/>
    </xf>
    <xf numFmtId="0" fontId="20" fillId="2" borderId="0" xfId="0" applyFont="1" applyFill="1" applyAlignment="1" applyProtection="1">
      <alignment horizontal="left" vertical="center"/>
      <protection hidden="1"/>
    </xf>
    <xf numFmtId="0" fontId="27"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21" fillId="2" borderId="0" xfId="2" applyFont="1" applyFill="1" applyBorder="1" applyAlignment="1" applyProtection="1">
      <alignment horizontal="left" vertical="center"/>
      <protection hidden="1"/>
    </xf>
    <xf numFmtId="0" fontId="19" fillId="2" borderId="0" xfId="0" applyFont="1" applyFill="1" applyAlignment="1" applyProtection="1">
      <alignment vertical="top" wrapText="1"/>
      <protection hidden="1"/>
    </xf>
    <xf numFmtId="0" fontId="19" fillId="2" borderId="0" xfId="0" applyFont="1" applyFill="1" applyAlignment="1" applyProtection="1">
      <alignment horizontal="left" vertical="center"/>
      <protection hidden="1"/>
    </xf>
    <xf numFmtId="0" fontId="5" fillId="2" borderId="0" xfId="2" applyFill="1" applyAlignment="1" applyProtection="1">
      <alignment vertical="center"/>
      <protection hidden="1"/>
    </xf>
    <xf numFmtId="0" fontId="19" fillId="2" borderId="0" xfId="0" applyFont="1" applyFill="1" applyAlignment="1" applyProtection="1">
      <alignment horizontal="left" vertical="top" wrapText="1"/>
      <protection hidden="1"/>
    </xf>
    <xf numFmtId="0" fontId="19" fillId="5" borderId="4" xfId="0" applyFont="1" applyFill="1" applyBorder="1" applyAlignment="1" applyProtection="1">
      <alignment horizontal="left" vertical="center" wrapText="1"/>
      <protection hidden="1"/>
    </xf>
    <xf numFmtId="0" fontId="20" fillId="5" borderId="5" xfId="0" applyFont="1" applyFill="1" applyBorder="1" applyAlignment="1" applyProtection="1">
      <alignment horizontal="left" vertical="center"/>
      <protection hidden="1"/>
    </xf>
    <xf numFmtId="0" fontId="20" fillId="5" borderId="6"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5" fillId="2" borderId="0" xfId="0" applyFont="1" applyFill="1" applyAlignment="1" applyProtection="1">
      <alignment horizontal="center" vertical="center"/>
      <protection hidden="1"/>
    </xf>
    <xf numFmtId="0" fontId="23" fillId="3" borderId="1" xfId="0" applyFont="1" applyFill="1" applyBorder="1" applyAlignment="1" applyProtection="1">
      <alignment horizontal="center" vertical="center"/>
      <protection hidden="1"/>
    </xf>
    <xf numFmtId="0" fontId="23" fillId="3" borderId="2" xfId="0" applyFont="1" applyFill="1" applyBorder="1" applyAlignment="1" applyProtection="1">
      <alignment horizontal="center" vertical="center"/>
      <protection hidden="1"/>
    </xf>
    <xf numFmtId="0" fontId="23" fillId="3" borderId="17" xfId="0" applyFont="1" applyFill="1" applyBorder="1" applyAlignment="1" applyProtection="1">
      <alignment horizontal="center" vertical="center"/>
      <protection hidden="1"/>
    </xf>
    <xf numFmtId="0" fontId="20" fillId="7" borderId="13" xfId="0" applyFont="1" applyFill="1" applyBorder="1" applyAlignment="1" applyProtection="1">
      <alignment horizontal="center"/>
      <protection locked="0" hidden="1"/>
    </xf>
    <xf numFmtId="0" fontId="34" fillId="2" borderId="12" xfId="2" applyFont="1" applyFill="1" applyBorder="1" applyAlignment="1" applyProtection="1">
      <alignment horizontal="center" vertical="center" wrapText="1"/>
      <protection hidden="1"/>
    </xf>
    <xf numFmtId="0" fontId="34" fillId="2" borderId="0" xfId="2" applyFont="1" applyFill="1" applyAlignment="1" applyProtection="1">
      <alignment horizontal="center" vertical="center" wrapText="1"/>
      <protection hidden="1"/>
    </xf>
    <xf numFmtId="0" fontId="34" fillId="2" borderId="15" xfId="2" applyFont="1" applyFill="1" applyBorder="1" applyAlignment="1" applyProtection="1">
      <alignment horizontal="center" vertical="center" wrapText="1"/>
      <protection hidden="1"/>
    </xf>
    <xf numFmtId="0" fontId="34" fillId="2" borderId="16" xfId="2" applyFont="1" applyFill="1" applyBorder="1" applyAlignment="1" applyProtection="1">
      <alignment horizontal="center" vertical="center" wrapText="1"/>
      <protection hidden="1"/>
    </xf>
    <xf numFmtId="0" fontId="34" fillId="2" borderId="13" xfId="2" applyFont="1" applyFill="1" applyBorder="1" applyAlignment="1" applyProtection="1">
      <alignment horizontal="center" vertical="center" wrapText="1"/>
      <protection hidden="1"/>
    </xf>
    <xf numFmtId="0" fontId="34" fillId="2" borderId="14" xfId="2" applyFont="1" applyFill="1" applyBorder="1" applyAlignment="1" applyProtection="1">
      <alignment horizontal="center" vertical="center" wrapText="1"/>
      <protection hidden="1"/>
    </xf>
    <xf numFmtId="0" fontId="19" fillId="2" borderId="4" xfId="0" applyFont="1" applyFill="1" applyBorder="1" applyAlignment="1" applyProtection="1">
      <alignment horizontal="left" vertical="center" wrapText="1"/>
      <protection hidden="1"/>
    </xf>
    <xf numFmtId="0" fontId="19" fillId="2" borderId="5" xfId="0" applyFont="1" applyFill="1" applyBorder="1" applyAlignment="1" applyProtection="1">
      <alignment horizontal="left" vertical="center" wrapText="1"/>
      <protection hidden="1"/>
    </xf>
    <xf numFmtId="0" fontId="19" fillId="2" borderId="6" xfId="0" applyFont="1" applyFill="1" applyBorder="1" applyAlignment="1" applyProtection="1">
      <alignment horizontal="left" vertical="center" wrapText="1"/>
      <protection hidden="1"/>
    </xf>
    <xf numFmtId="0" fontId="22" fillId="2" borderId="12" xfId="0" applyFont="1" applyFill="1" applyBorder="1" applyAlignment="1" applyProtection="1">
      <alignment horizontal="right"/>
      <protection hidden="1"/>
    </xf>
    <xf numFmtId="0" fontId="22" fillId="2" borderId="0" xfId="0" applyFont="1" applyFill="1" applyBorder="1" applyAlignment="1" applyProtection="1">
      <alignment horizontal="right"/>
      <protection hidden="1"/>
    </xf>
    <xf numFmtId="0" fontId="10" fillId="0" borderId="0" xfId="2" applyFont="1" applyFill="1" applyAlignment="1" applyProtection="1">
      <alignment horizontal="center" vertical="center" wrapText="1"/>
      <protection hidden="1"/>
    </xf>
    <xf numFmtId="0" fontId="20" fillId="0" borderId="13" xfId="0" applyFont="1" applyBorder="1" applyProtection="1">
      <protection locked="0" hidden="1"/>
    </xf>
    <xf numFmtId="0" fontId="20" fillId="2" borderId="12" xfId="0" applyFont="1" applyFill="1" applyBorder="1" applyAlignment="1" applyProtection="1">
      <alignment horizontal="left" wrapText="1"/>
      <protection hidden="1"/>
    </xf>
    <xf numFmtId="0" fontId="20" fillId="2" borderId="0" xfId="0" applyFont="1" applyFill="1" applyAlignment="1" applyProtection="1">
      <alignment horizontal="left" wrapText="1"/>
      <protection hidden="1"/>
    </xf>
    <xf numFmtId="0" fontId="20" fillId="2" borderId="0" xfId="0" applyFont="1" applyFill="1" applyBorder="1" applyAlignment="1" applyProtection="1">
      <alignment horizontal="left" wrapText="1"/>
      <protection hidden="1"/>
    </xf>
    <xf numFmtId="0" fontId="27" fillId="0" borderId="4" xfId="0" applyFont="1" applyBorder="1" applyAlignment="1" applyProtection="1">
      <alignment horizontal="left" wrapText="1"/>
      <protection locked="0" hidden="1"/>
    </xf>
    <xf numFmtId="0" fontId="27" fillId="0" borderId="5" xfId="0" applyFont="1" applyBorder="1" applyAlignment="1" applyProtection="1">
      <alignment horizontal="left" wrapText="1"/>
      <protection locked="0" hidden="1"/>
    </xf>
    <xf numFmtId="0" fontId="27" fillId="0" borderId="6" xfId="0" applyFont="1" applyBorder="1" applyAlignment="1" applyProtection="1">
      <alignment horizontal="left" wrapText="1"/>
      <protection locked="0" hidden="1"/>
    </xf>
    <xf numFmtId="0" fontId="27" fillId="0" borderId="4" xfId="0" applyFont="1" applyBorder="1" applyAlignment="1" applyProtection="1">
      <alignment horizontal="left"/>
      <protection locked="0" hidden="1"/>
    </xf>
    <xf numFmtId="0" fontId="27" fillId="0" borderId="5" xfId="0" applyFont="1" applyBorder="1" applyAlignment="1" applyProtection="1">
      <alignment horizontal="left"/>
      <protection locked="0" hidden="1"/>
    </xf>
    <xf numFmtId="0" fontId="27" fillId="0" borderId="6" xfId="0" applyFont="1" applyBorder="1" applyAlignment="1" applyProtection="1">
      <alignment horizontal="left"/>
      <protection locked="0" hidden="1"/>
    </xf>
    <xf numFmtId="0" fontId="29" fillId="4" borderId="3" xfId="0" applyFont="1" applyFill="1" applyBorder="1" applyAlignment="1" applyProtection="1">
      <alignment horizontal="left"/>
      <protection hidden="1"/>
    </xf>
    <xf numFmtId="0" fontId="27" fillId="0" borderId="4" xfId="0" applyFont="1" applyBorder="1" applyAlignment="1" applyProtection="1">
      <alignment horizontal="center"/>
      <protection locked="0" hidden="1"/>
    </xf>
    <xf numFmtId="0" fontId="27" fillId="0" borderId="6" xfId="0" applyFont="1" applyBorder="1" applyAlignment="1" applyProtection="1">
      <alignment horizontal="center"/>
      <protection locked="0" hidden="1"/>
    </xf>
    <xf numFmtId="0" fontId="32" fillId="3" borderId="27" xfId="0" applyFont="1" applyFill="1" applyBorder="1" applyAlignment="1" applyProtection="1">
      <alignment horizontal="left" vertical="center"/>
      <protection hidden="1"/>
    </xf>
    <xf numFmtId="0" fontId="32" fillId="3" borderId="28" xfId="0" applyFont="1" applyFill="1" applyBorder="1" applyAlignment="1" applyProtection="1">
      <alignment horizontal="left" vertical="center"/>
      <protection hidden="1"/>
    </xf>
    <xf numFmtId="0" fontId="29" fillId="4" borderId="3" xfId="0" applyFont="1" applyFill="1" applyBorder="1" applyAlignment="1" applyProtection="1">
      <alignment horizontal="left" wrapText="1"/>
      <protection hidden="1"/>
    </xf>
    <xf numFmtId="0" fontId="27" fillId="0" borderId="4" xfId="0" applyFont="1" applyBorder="1" applyAlignment="1" applyProtection="1">
      <alignment horizontal="center" vertical="center"/>
      <protection locked="0" hidden="1"/>
    </xf>
    <xf numFmtId="0" fontId="27" fillId="0" borderId="6" xfId="0" applyFont="1" applyBorder="1" applyAlignment="1" applyProtection="1">
      <alignment horizontal="center" vertical="center"/>
      <protection locked="0" hidden="1"/>
    </xf>
    <xf numFmtId="0" fontId="29" fillId="4" borderId="4" xfId="0" applyFont="1" applyFill="1" applyBorder="1" applyAlignment="1" applyProtection="1">
      <alignment horizontal="left" wrapText="1"/>
      <protection hidden="1"/>
    </xf>
    <xf numFmtId="0" fontId="29" fillId="4" borderId="6" xfId="0" applyFont="1" applyFill="1" applyBorder="1" applyAlignment="1" applyProtection="1">
      <alignment horizontal="left" wrapText="1"/>
      <protection hidden="1"/>
    </xf>
    <xf numFmtId="0" fontId="32" fillId="3" borderId="0" xfId="0" applyFont="1" applyFill="1" applyBorder="1" applyAlignment="1" applyProtection="1">
      <alignment horizontal="left" vertical="center"/>
      <protection hidden="1"/>
    </xf>
    <xf numFmtId="0" fontId="24" fillId="2" borderId="0" xfId="3" applyFont="1" applyFill="1" applyAlignment="1" applyProtection="1">
      <alignment horizontal="center"/>
      <protection hidden="1"/>
    </xf>
    <xf numFmtId="0" fontId="12" fillId="2" borderId="0" xfId="3" applyFont="1" applyFill="1" applyAlignment="1" applyProtection="1">
      <alignment horizontal="center"/>
      <protection hidden="1"/>
    </xf>
    <xf numFmtId="0" fontId="29" fillId="4" borderId="4" xfId="0" applyFont="1" applyFill="1" applyBorder="1" applyAlignment="1" applyProtection="1">
      <alignment horizontal="center"/>
      <protection hidden="1"/>
    </xf>
    <xf numFmtId="0" fontId="29" fillId="4" borderId="5" xfId="0" applyFont="1" applyFill="1" applyBorder="1" applyAlignment="1" applyProtection="1">
      <alignment horizontal="center"/>
      <protection hidden="1"/>
    </xf>
    <xf numFmtId="0" fontId="29" fillId="4" borderId="6" xfId="0" applyFont="1" applyFill="1" applyBorder="1" applyAlignment="1" applyProtection="1">
      <alignment horizontal="center"/>
      <protection hidden="1"/>
    </xf>
    <xf numFmtId="0" fontId="32" fillId="3" borderId="29" xfId="0" applyFont="1" applyFill="1" applyBorder="1" applyAlignment="1" applyProtection="1">
      <alignment horizontal="left" vertical="center"/>
      <protection hidden="1"/>
    </xf>
    <xf numFmtId="0" fontId="32" fillId="3" borderId="30" xfId="0" applyFont="1" applyFill="1" applyBorder="1" applyAlignment="1" applyProtection="1">
      <alignment horizontal="left" vertical="center"/>
      <protection hidden="1"/>
    </xf>
    <xf numFmtId="0" fontId="20" fillId="0" borderId="4" xfId="0" applyFont="1" applyBorder="1" applyAlignment="1" applyProtection="1">
      <alignment vertical="center" wrapText="1"/>
      <protection locked="0" hidden="1"/>
    </xf>
    <xf numFmtId="0" fontId="20" fillId="0" borderId="6" xfId="0" applyFont="1" applyBorder="1" applyAlignment="1" applyProtection="1">
      <alignment vertical="center" wrapText="1"/>
      <protection locked="0" hidden="1"/>
    </xf>
    <xf numFmtId="0" fontId="20" fillId="0" borderId="5" xfId="0" applyFont="1" applyBorder="1" applyAlignment="1" applyProtection="1">
      <alignment vertical="center" wrapText="1"/>
      <protection locked="0" hidden="1"/>
    </xf>
    <xf numFmtId="0" fontId="19" fillId="4" borderId="21" xfId="0" applyFont="1" applyFill="1" applyBorder="1" applyAlignment="1" applyProtection="1">
      <alignment horizontal="center" vertical="center" wrapText="1"/>
      <protection hidden="1"/>
    </xf>
    <xf numFmtId="0" fontId="19" fillId="4" borderId="22" xfId="0" applyFont="1" applyFill="1" applyBorder="1" applyAlignment="1" applyProtection="1">
      <alignment horizontal="center" vertical="center" wrapText="1"/>
      <protection hidden="1"/>
    </xf>
    <xf numFmtId="0" fontId="19" fillId="4" borderId="23" xfId="0" applyFont="1" applyFill="1" applyBorder="1" applyAlignment="1" applyProtection="1">
      <alignment horizontal="center" vertical="center" wrapText="1"/>
      <protection hidden="1"/>
    </xf>
    <xf numFmtId="0" fontId="20" fillId="0" borderId="24" xfId="0" applyFont="1" applyBorder="1" applyAlignment="1" applyProtection="1">
      <alignment vertical="center" wrapText="1"/>
      <protection locked="0" hidden="1"/>
    </xf>
    <xf numFmtId="0" fontId="20" fillId="0" borderId="25" xfId="0" applyFont="1" applyBorder="1" applyAlignment="1" applyProtection="1">
      <alignment vertical="center" wrapText="1"/>
      <protection locked="0" hidden="1"/>
    </xf>
    <xf numFmtId="0" fontId="20" fillId="0" borderId="26" xfId="0" applyFont="1" applyBorder="1" applyAlignment="1" applyProtection="1">
      <alignment vertical="center" wrapText="1"/>
      <protection locked="0" hidden="1"/>
    </xf>
    <xf numFmtId="0" fontId="24" fillId="2" borderId="0" xfId="0" applyFont="1" applyFill="1" applyAlignment="1" applyProtection="1">
      <alignment horizontal="center"/>
      <protection hidden="1"/>
    </xf>
    <xf numFmtId="0" fontId="12" fillId="2" borderId="0" xfId="0" applyFont="1" applyFill="1" applyAlignment="1" applyProtection="1">
      <alignment horizontal="center"/>
      <protection hidden="1"/>
    </xf>
    <xf numFmtId="0" fontId="27" fillId="2" borderId="18" xfId="0" applyFont="1" applyFill="1" applyBorder="1" applyAlignment="1" applyProtection="1">
      <alignment horizontal="center" vertical="center"/>
      <protection hidden="1"/>
    </xf>
    <xf numFmtId="0" fontId="27" fillId="2" borderId="19" xfId="0" applyFont="1" applyFill="1" applyBorder="1" applyAlignment="1" applyProtection="1">
      <alignment horizontal="center" vertical="center"/>
      <protection hidden="1"/>
    </xf>
    <xf numFmtId="0" fontId="27" fillId="2" borderId="20" xfId="0" applyFont="1" applyFill="1" applyBorder="1" applyAlignment="1" applyProtection="1">
      <alignment horizontal="center" vertical="center"/>
      <protection hidden="1"/>
    </xf>
    <xf numFmtId="0" fontId="19" fillId="4" borderId="4" xfId="0" applyFont="1" applyFill="1" applyBorder="1" applyAlignment="1" applyProtection="1">
      <alignment horizontal="center" vertical="center" wrapText="1"/>
      <protection hidden="1"/>
    </xf>
    <xf numFmtId="0" fontId="19" fillId="4" borderId="6" xfId="0" applyFont="1" applyFill="1" applyBorder="1" applyAlignment="1" applyProtection="1">
      <alignment horizontal="center" vertical="center" wrapText="1"/>
      <protection hidden="1"/>
    </xf>
    <xf numFmtId="165" fontId="20" fillId="2" borderId="4" xfId="0" applyNumberFormat="1" applyFont="1" applyFill="1" applyBorder="1" applyAlignment="1" applyProtection="1">
      <alignment horizontal="center" vertical="center" wrapText="1"/>
      <protection hidden="1"/>
    </xf>
    <xf numFmtId="165" fontId="20" fillId="2" borderId="5" xfId="0" applyNumberFormat="1" applyFont="1" applyFill="1" applyBorder="1" applyAlignment="1" applyProtection="1">
      <alignment horizontal="center" vertical="center" wrapText="1"/>
      <protection hidden="1"/>
    </xf>
    <xf numFmtId="165" fontId="20" fillId="2" borderId="6" xfId="0" applyNumberFormat="1" applyFont="1" applyFill="1" applyBorder="1" applyAlignment="1" applyProtection="1">
      <alignment horizontal="center" vertical="center" wrapText="1"/>
      <protection hidden="1"/>
    </xf>
    <xf numFmtId="0" fontId="23" fillId="3" borderId="27" xfId="0" applyFont="1" applyFill="1" applyBorder="1" applyAlignment="1" applyProtection="1">
      <alignment horizontal="center" vertical="center"/>
      <protection hidden="1"/>
    </xf>
    <xf numFmtId="0" fontId="23" fillId="3" borderId="28" xfId="0" applyFont="1" applyFill="1" applyBorder="1" applyAlignment="1" applyProtection="1">
      <alignment horizontal="center" vertical="center"/>
      <protection hidden="1"/>
    </xf>
    <xf numFmtId="0" fontId="26" fillId="3" borderId="2" xfId="0" applyFont="1" applyFill="1" applyBorder="1" applyAlignment="1" applyProtection="1">
      <alignment horizontal="center" vertical="center"/>
      <protection hidden="1"/>
    </xf>
    <xf numFmtId="0" fontId="23" fillId="3" borderId="1" xfId="0" applyFont="1" applyFill="1" applyBorder="1" applyAlignment="1" applyProtection="1">
      <alignment horizontal="center"/>
      <protection hidden="1"/>
    </xf>
    <xf numFmtId="0" fontId="26" fillId="3" borderId="2" xfId="0" applyFont="1" applyFill="1" applyBorder="1" applyAlignment="1" applyProtection="1">
      <alignment horizontal="center"/>
      <protection hidden="1"/>
    </xf>
    <xf numFmtId="0" fontId="27" fillId="2" borderId="0" xfId="0" applyFont="1" applyFill="1" applyAlignment="1" applyProtection="1">
      <alignment horizontal="left" vertical="top" wrapText="1"/>
      <protection hidden="1"/>
    </xf>
    <xf numFmtId="0" fontId="27" fillId="2" borderId="13" xfId="0" applyFont="1" applyFill="1" applyBorder="1" applyAlignment="1" applyProtection="1">
      <alignment horizontal="left" vertical="top" wrapText="1"/>
      <protection hidden="1"/>
    </xf>
    <xf numFmtId="0" fontId="27" fillId="2" borderId="3" xfId="0" applyFont="1" applyFill="1" applyBorder="1" applyAlignment="1" applyProtection="1">
      <alignment horizontal="center" vertical="center"/>
      <protection hidden="1"/>
    </xf>
  </cellXfs>
  <cellStyles count="7">
    <cellStyle name="Comma" xfId="6" builtinId="3"/>
    <cellStyle name="Currency" xfId="5" builtinId="4"/>
    <cellStyle name="Currency 2" xfId="4" xr:uid="{00000000-0005-0000-0000-000002000000}"/>
    <cellStyle name="Hyperlink 2" xfId="2" xr:uid="{00000000-0005-0000-0000-000003000000}"/>
    <cellStyle name="Normal" xfId="0" builtinId="0"/>
    <cellStyle name="Normal 3" xfId="3" xr:uid="{00000000-0005-0000-0000-00000500000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8" formatCode="d/mm/yyyy;@"/>
      <fill>
        <patternFill>
          <bgColor theme="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n Page'!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enements!B13"/></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n Pag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n Page'!A1"/></Relationships>
</file>

<file path=xl/drawings/drawing1.xml><?xml version="1.0" encoding="utf-8"?>
<xdr:wsDr xmlns:xdr="http://schemas.openxmlformats.org/drawingml/2006/spreadsheetDrawing" xmlns:a="http://schemas.openxmlformats.org/drawingml/2006/main">
  <xdr:twoCellAnchor>
    <xdr:from>
      <xdr:col>7</xdr:col>
      <xdr:colOff>76201</xdr:colOff>
      <xdr:row>6</xdr:row>
      <xdr:rowOff>45375</xdr:rowOff>
    </xdr:from>
    <xdr:to>
      <xdr:col>9</xdr:col>
      <xdr:colOff>209551</xdr:colOff>
      <xdr:row>8</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71976" y="1007400"/>
          <a:ext cx="1762125" cy="316575"/>
        </a:xfrm>
        <a:prstGeom prst="rect">
          <a:avLst/>
        </a:prstGeom>
        <a:gradFill flip="none" rotWithShape="1">
          <a:gsLst>
            <a:gs pos="0">
              <a:schemeClr val="bg2">
                <a:shade val="30000"/>
                <a:satMod val="115000"/>
              </a:schemeClr>
            </a:gs>
            <a:gs pos="50000">
              <a:schemeClr val="bg2">
                <a:shade val="67500"/>
                <a:satMod val="115000"/>
              </a:schemeClr>
            </a:gs>
            <a:gs pos="100000">
              <a:schemeClr val="bg2">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Main Page</a:t>
          </a:r>
        </a:p>
      </xdr:txBody>
    </xdr:sp>
    <xdr:clientData/>
  </xdr:twoCellAnchor>
  <xdr:twoCellAnchor editAs="oneCell">
    <xdr:from>
      <xdr:col>2</xdr:col>
      <xdr:colOff>0</xdr:colOff>
      <xdr:row>1</xdr:row>
      <xdr:rowOff>19050</xdr:rowOff>
    </xdr:from>
    <xdr:to>
      <xdr:col>2</xdr:col>
      <xdr:colOff>0</xdr:colOff>
      <xdr:row>2</xdr:row>
      <xdr:rowOff>176752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19050"/>
          <a:ext cx="0" cy="399002"/>
        </a:xfrm>
        <a:prstGeom prst="rect">
          <a:avLst/>
        </a:prstGeom>
      </xdr:spPr>
    </xdr:pic>
    <xdr:clientData/>
  </xdr:twoCellAnchor>
  <xdr:twoCellAnchor editAs="oneCell">
    <xdr:from>
      <xdr:col>1</xdr:col>
      <xdr:colOff>19050</xdr:colOff>
      <xdr:row>1</xdr:row>
      <xdr:rowOff>47624</xdr:rowOff>
    </xdr:from>
    <xdr:to>
      <xdr:col>3</xdr:col>
      <xdr:colOff>394509</xdr:colOff>
      <xdr:row>3</xdr:row>
      <xdr:rowOff>38099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42874"/>
          <a:ext cx="1299384"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10</xdr:row>
      <xdr:rowOff>19049</xdr:rowOff>
    </xdr:from>
    <xdr:to>
      <xdr:col>3</xdr:col>
      <xdr:colOff>9525</xdr:colOff>
      <xdr:row>11</xdr:row>
      <xdr:rowOff>38100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9525" y="1857374"/>
          <a:ext cx="4762500" cy="209551"/>
        </a:xfrm>
        <a:prstGeom prst="rect">
          <a:avLst/>
        </a:prstGeom>
        <a:gradFill flip="none" rotWithShape="1">
          <a:gsLst>
            <a:gs pos="0">
              <a:schemeClr val="bg2">
                <a:shade val="30000"/>
                <a:satMod val="115000"/>
              </a:schemeClr>
            </a:gs>
            <a:gs pos="50000">
              <a:schemeClr val="bg2">
                <a:shade val="67500"/>
                <a:satMod val="115000"/>
              </a:schemeClr>
            </a:gs>
            <a:gs pos="100000">
              <a:schemeClr val="bg2">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If</a:t>
          </a:r>
          <a:r>
            <a:rPr lang="en-AU" sz="1100" baseline="0">
              <a:solidFill>
                <a:schemeClr val="tx2"/>
              </a:solidFill>
              <a:latin typeface="Lato" panose="020F0502020204030203" pitchFamily="34" charset="0"/>
              <a:ea typeface="Lato" panose="020F0502020204030203" pitchFamily="34" charset="0"/>
              <a:cs typeface="Lato" panose="020F0502020204030203" pitchFamily="34" charset="0"/>
            </a:rPr>
            <a:t> More Than One Tenement - Click Here to Add Tenements Schedule</a:t>
          </a:r>
          <a:endParaRPr lang="en-AU" sz="1100">
            <a:solidFill>
              <a:schemeClr val="tx2"/>
            </a:solidFill>
            <a:latin typeface="Lato" panose="020F0502020204030203" pitchFamily="34" charset="0"/>
            <a:ea typeface="Lato" panose="020F0502020204030203" pitchFamily="34" charset="0"/>
            <a:cs typeface="Lato" panose="020F0502020204030203" pitchFamily="34" charset="0"/>
          </a:endParaRPr>
        </a:p>
      </xdr:txBody>
    </xdr:sp>
    <xdr:clientData/>
  </xdr:twoCellAnchor>
  <xdr:twoCellAnchor editAs="oneCell">
    <xdr:from>
      <xdr:col>1</xdr:col>
      <xdr:colOff>19050</xdr:colOff>
      <xdr:row>1</xdr:row>
      <xdr:rowOff>95250</xdr:rowOff>
    </xdr:from>
    <xdr:to>
      <xdr:col>1</xdr:col>
      <xdr:colOff>1218641</xdr:colOff>
      <xdr:row>3</xdr:row>
      <xdr:rowOff>146237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00025"/>
          <a:ext cx="1199591" cy="384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xdr:row>
      <xdr:rowOff>133350</xdr:rowOff>
    </xdr:from>
    <xdr:to>
      <xdr:col>3</xdr:col>
      <xdr:colOff>114300</xdr:colOff>
      <xdr:row>4</xdr:row>
      <xdr:rowOff>154650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71450" y="523875"/>
          <a:ext cx="1314450" cy="316575"/>
        </a:xfrm>
        <a:prstGeom prst="rect">
          <a:avLst/>
        </a:prstGeom>
        <a:gradFill flip="none" rotWithShape="1">
          <a:gsLst>
            <a:gs pos="0">
              <a:schemeClr val="bg2">
                <a:shade val="30000"/>
                <a:satMod val="115000"/>
              </a:schemeClr>
            </a:gs>
            <a:gs pos="50000">
              <a:schemeClr val="bg2">
                <a:shade val="67500"/>
                <a:satMod val="115000"/>
              </a:schemeClr>
            </a:gs>
            <a:gs pos="100000">
              <a:schemeClr val="bg2">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Main Page</a:t>
          </a:r>
        </a:p>
      </xdr:txBody>
    </xdr:sp>
    <xdr:clientData/>
  </xdr:twoCellAnchor>
  <xdr:twoCellAnchor editAs="oneCell">
    <xdr:from>
      <xdr:col>1</xdr:col>
      <xdr:colOff>19050</xdr:colOff>
      <xdr:row>0</xdr:row>
      <xdr:rowOff>95250</xdr:rowOff>
    </xdr:from>
    <xdr:to>
      <xdr:col>2</xdr:col>
      <xdr:colOff>534012</xdr:colOff>
      <xdr:row>2</xdr:row>
      <xdr:rowOff>84677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95250"/>
          <a:ext cx="1124562" cy="399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31939</xdr:colOff>
      <xdr:row>3</xdr:row>
      <xdr:rowOff>14011</xdr:rowOff>
    </xdr:from>
    <xdr:to>
      <xdr:col>1</xdr:col>
      <xdr:colOff>1285875</xdr:colOff>
      <xdr:row>4</xdr:row>
      <xdr:rowOff>151292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84339" y="595036"/>
          <a:ext cx="1253936" cy="327781"/>
        </a:xfrm>
        <a:prstGeom prst="rect">
          <a:avLst/>
        </a:prstGeom>
        <a:gradFill flip="none" rotWithShape="1">
          <a:gsLst>
            <a:gs pos="0">
              <a:schemeClr val="bg2">
                <a:shade val="30000"/>
                <a:satMod val="115000"/>
              </a:schemeClr>
            </a:gs>
            <a:gs pos="50000">
              <a:schemeClr val="bg2">
                <a:shade val="67500"/>
                <a:satMod val="115000"/>
              </a:schemeClr>
            </a:gs>
            <a:gs pos="100000">
              <a:schemeClr val="bg2">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Main Page</a:t>
          </a:r>
        </a:p>
      </xdr:txBody>
    </xdr:sp>
    <xdr:clientData/>
  </xdr:twoCellAnchor>
  <xdr:twoCellAnchor editAs="oneCell">
    <xdr:from>
      <xdr:col>1</xdr:col>
      <xdr:colOff>28575</xdr:colOff>
      <xdr:row>0</xdr:row>
      <xdr:rowOff>161925</xdr:rowOff>
    </xdr:from>
    <xdr:to>
      <xdr:col>1</xdr:col>
      <xdr:colOff>1153137</xdr:colOff>
      <xdr:row>2</xdr:row>
      <xdr:rowOff>151352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61925"/>
          <a:ext cx="1124562" cy="3990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easury.nt.gov.au/dtf/revenue/" TargetMode="External"/><Relationship Id="rId1" Type="http://schemas.openxmlformats.org/officeDocument/2006/relationships/hyperlink" Target="mailto:royaltiesandassurance.dtf@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t.gov.au/employ/money-and-taxes/taxes,-royalties-and-grants/territory-revenue-office/penalty-units" TargetMode="External"/><Relationship Id="rId1" Type="http://schemas.openxmlformats.org/officeDocument/2006/relationships/hyperlink" Target="https://treasury.nt.gov.au/dtf/revenue/publication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tabSelected="1" zoomScaleNormal="100" workbookViewId="0">
      <selection sqref="A1:XFD1048576"/>
    </sheetView>
  </sheetViews>
  <sheetFormatPr defaultColWidth="0" defaultRowHeight="15" customHeight="1" zeroHeight="1" x14ac:dyDescent="0.25"/>
  <cols>
    <col min="1" max="1" width="2.28515625" customWidth="1"/>
    <col min="2" max="2" width="2.85546875" customWidth="1"/>
    <col min="3" max="6" width="11" customWidth="1"/>
    <col min="7" max="7" width="15.28515625" bestFit="1" customWidth="1"/>
    <col min="8" max="8" width="13.42578125" bestFit="1" customWidth="1"/>
    <col min="9" max="15" width="11" customWidth="1"/>
    <col min="16" max="16" width="2.28515625" customWidth="1"/>
    <col min="17" max="16384" width="9.140625" hidden="1"/>
  </cols>
  <sheetData>
    <row r="1" spans="1:16" ht="7.5" customHeight="1" x14ac:dyDescent="0.25">
      <c r="A1" s="11"/>
      <c r="B1" s="1"/>
      <c r="C1" s="1"/>
      <c r="D1" s="1"/>
      <c r="E1" s="1"/>
      <c r="F1" s="1"/>
      <c r="G1" s="1"/>
      <c r="H1" s="1"/>
      <c r="I1" s="3"/>
      <c r="J1" s="3"/>
      <c r="K1" s="3"/>
      <c r="L1" s="3"/>
      <c r="M1" s="3"/>
      <c r="N1" s="3"/>
      <c r="O1" s="3"/>
      <c r="P1" s="1"/>
    </row>
    <row r="2" spans="1:16" ht="18" x14ac:dyDescent="0.25">
      <c r="A2" s="11"/>
      <c r="B2" s="144" t="s">
        <v>0</v>
      </c>
      <c r="C2" s="144"/>
      <c r="D2" s="144"/>
      <c r="E2" s="144"/>
      <c r="F2" s="144"/>
      <c r="G2" s="144"/>
      <c r="H2" s="144"/>
      <c r="I2" s="144"/>
      <c r="J2" s="144"/>
      <c r="K2" s="144"/>
      <c r="L2" s="144"/>
      <c r="M2" s="144"/>
      <c r="N2" s="144"/>
      <c r="O2" s="144"/>
      <c r="P2" s="1"/>
    </row>
    <row r="3" spans="1:16" x14ac:dyDescent="0.25">
      <c r="A3" s="11"/>
      <c r="B3" s="145" t="s">
        <v>147</v>
      </c>
      <c r="C3" s="145"/>
      <c r="D3" s="145"/>
      <c r="E3" s="145"/>
      <c r="F3" s="145"/>
      <c r="G3" s="145"/>
      <c r="H3" s="145"/>
      <c r="I3" s="145"/>
      <c r="J3" s="145"/>
      <c r="K3" s="145"/>
      <c r="L3" s="145"/>
      <c r="M3" s="145"/>
      <c r="N3" s="145"/>
      <c r="O3" s="145"/>
      <c r="P3" s="1"/>
    </row>
    <row r="4" spans="1:16" ht="7.5" customHeight="1" x14ac:dyDescent="0.25">
      <c r="A4" s="11"/>
      <c r="B4" s="1"/>
      <c r="C4" s="1"/>
      <c r="D4" s="1"/>
      <c r="E4" s="2"/>
      <c r="F4" s="1"/>
      <c r="G4" s="1"/>
      <c r="H4" s="1"/>
      <c r="I4" s="3"/>
      <c r="J4" s="3"/>
      <c r="K4" s="3"/>
      <c r="L4" s="3"/>
      <c r="M4" s="3"/>
      <c r="N4" s="3"/>
      <c r="O4" s="3"/>
      <c r="P4" s="1"/>
    </row>
    <row r="5" spans="1:16" x14ac:dyDescent="0.25">
      <c r="A5" s="11"/>
      <c r="B5" s="1"/>
      <c r="C5" s="1"/>
      <c r="D5" s="1"/>
      <c r="E5" s="1"/>
      <c r="F5" s="1"/>
      <c r="G5" s="1"/>
      <c r="H5" s="1"/>
      <c r="I5" s="3"/>
      <c r="J5" s="3"/>
      <c r="K5" s="3"/>
      <c r="L5" s="3"/>
      <c r="M5" s="3"/>
      <c r="N5" s="3"/>
      <c r="O5" s="3"/>
      <c r="P5" s="1"/>
    </row>
    <row r="6" spans="1:16" x14ac:dyDescent="0.25">
      <c r="A6" s="11"/>
      <c r="B6" s="146" t="s">
        <v>1</v>
      </c>
      <c r="C6" s="147"/>
      <c r="D6" s="147"/>
      <c r="E6" s="147"/>
      <c r="F6" s="147"/>
      <c r="G6" s="147"/>
      <c r="H6" s="147"/>
      <c r="I6" s="147"/>
      <c r="J6" s="147"/>
      <c r="K6" s="147"/>
      <c r="L6" s="147"/>
      <c r="M6" s="147"/>
      <c r="N6" s="147"/>
      <c r="O6" s="148"/>
      <c r="P6" s="1"/>
    </row>
    <row r="7" spans="1:16" ht="12.75" customHeight="1" x14ac:dyDescent="0.25">
      <c r="A7" s="11"/>
      <c r="B7" s="4"/>
      <c r="C7" s="139"/>
      <c r="D7" s="139"/>
      <c r="E7" s="139"/>
      <c r="F7" s="139"/>
      <c r="G7" s="13"/>
      <c r="H7" s="3"/>
      <c r="I7" s="3"/>
      <c r="J7" s="3"/>
      <c r="K7" s="4"/>
      <c r="L7" s="4"/>
      <c r="M7" s="4"/>
      <c r="N7" s="4"/>
      <c r="O7" s="4"/>
      <c r="P7" s="1"/>
    </row>
    <row r="8" spans="1:16" ht="7.5" customHeight="1" x14ac:dyDescent="0.25">
      <c r="A8" s="11"/>
      <c r="B8" s="4"/>
      <c r="C8" s="13"/>
      <c r="D8" s="13"/>
      <c r="E8" s="13"/>
      <c r="F8" s="13"/>
      <c r="G8" s="13"/>
      <c r="H8" s="3"/>
      <c r="I8" s="3"/>
      <c r="J8" s="3"/>
      <c r="K8" s="4"/>
      <c r="L8" s="4"/>
      <c r="M8" s="4"/>
      <c r="N8" s="4"/>
      <c r="O8" s="4"/>
      <c r="P8" s="1"/>
    </row>
    <row r="9" spans="1:16" ht="24" customHeight="1" x14ac:dyDescent="0.25">
      <c r="A9" s="11"/>
      <c r="B9" s="4"/>
      <c r="C9" s="13"/>
      <c r="D9" s="13"/>
      <c r="E9" s="13"/>
      <c r="F9" s="13"/>
      <c r="G9" s="13"/>
      <c r="H9" s="3"/>
      <c r="I9" s="3"/>
      <c r="J9" s="3"/>
      <c r="K9" s="4"/>
      <c r="L9" s="4"/>
      <c r="M9" s="4"/>
      <c r="N9" s="4"/>
      <c r="O9" s="4"/>
      <c r="P9" s="1"/>
    </row>
    <row r="10" spans="1:16" x14ac:dyDescent="0.25">
      <c r="A10" s="11"/>
      <c r="B10" s="3"/>
      <c r="C10" s="3"/>
      <c r="D10" s="41"/>
      <c r="E10" s="42" t="s">
        <v>78</v>
      </c>
      <c r="F10" s="42"/>
      <c r="G10" s="42"/>
      <c r="H10" s="41"/>
      <c r="I10" s="42"/>
      <c r="J10" s="42" t="s">
        <v>2</v>
      </c>
      <c r="K10" s="42"/>
      <c r="L10" s="42"/>
      <c r="M10" s="13"/>
      <c r="N10" s="13"/>
      <c r="O10" s="3"/>
      <c r="P10" s="1"/>
    </row>
    <row r="11" spans="1:16" x14ac:dyDescent="0.25">
      <c r="A11" s="11"/>
      <c r="B11" s="3"/>
      <c r="C11" s="3"/>
      <c r="D11" s="41"/>
      <c r="E11" s="42" t="s">
        <v>4</v>
      </c>
      <c r="F11" s="42"/>
      <c r="G11" s="42"/>
      <c r="H11" s="41"/>
      <c r="I11" s="42"/>
      <c r="J11" s="42" t="s">
        <v>3</v>
      </c>
      <c r="K11" s="42"/>
      <c r="L11" s="42"/>
      <c r="M11" s="13"/>
      <c r="N11" s="13"/>
      <c r="O11" s="3"/>
      <c r="P11" s="1"/>
    </row>
    <row r="12" spans="1:16" x14ac:dyDescent="0.25">
      <c r="A12" s="11"/>
      <c r="B12" s="3"/>
      <c r="C12" s="3"/>
      <c r="D12" s="41"/>
      <c r="E12" s="42" t="s">
        <v>6</v>
      </c>
      <c r="F12" s="42"/>
      <c r="G12" s="42"/>
      <c r="H12" s="41"/>
      <c r="I12" s="42"/>
      <c r="J12" s="42" t="s">
        <v>5</v>
      </c>
      <c r="K12" s="42"/>
      <c r="L12" s="42"/>
      <c r="M12" s="13"/>
      <c r="N12" s="13"/>
      <c r="O12" s="3"/>
      <c r="P12" s="1"/>
    </row>
    <row r="13" spans="1:16" x14ac:dyDescent="0.25">
      <c r="A13" s="11"/>
      <c r="B13" s="3"/>
      <c r="C13" s="3"/>
      <c r="D13" s="41"/>
      <c r="E13" s="42" t="s">
        <v>8</v>
      </c>
      <c r="F13" s="42"/>
      <c r="G13" s="42"/>
      <c r="H13" s="41"/>
      <c r="I13" s="42"/>
      <c r="J13" s="42" t="s">
        <v>7</v>
      </c>
      <c r="K13" s="42"/>
      <c r="L13" s="42"/>
      <c r="M13" s="13"/>
      <c r="N13" s="13"/>
      <c r="O13" s="3"/>
      <c r="P13" s="1"/>
    </row>
    <row r="14" spans="1:16" x14ac:dyDescent="0.25">
      <c r="A14" s="11"/>
      <c r="B14" s="3"/>
      <c r="C14" s="3"/>
      <c r="D14" s="41"/>
      <c r="E14" s="42" t="s">
        <v>9</v>
      </c>
      <c r="F14" s="42"/>
      <c r="G14" s="42"/>
      <c r="H14" s="41"/>
      <c r="I14" s="42"/>
      <c r="J14" s="42" t="s">
        <v>77</v>
      </c>
      <c r="K14" s="42"/>
      <c r="L14" s="42"/>
      <c r="M14" s="13"/>
      <c r="N14" s="13"/>
      <c r="O14" s="3"/>
      <c r="P14" s="1"/>
    </row>
    <row r="15" spans="1:16" x14ac:dyDescent="0.25">
      <c r="A15" s="11"/>
      <c r="B15" s="3"/>
      <c r="C15" s="3"/>
      <c r="D15" s="139"/>
      <c r="E15" s="139"/>
      <c r="F15" s="139"/>
      <c r="G15" s="139"/>
      <c r="H15" s="3"/>
      <c r="I15" s="3"/>
      <c r="J15" s="3"/>
      <c r="K15" s="3"/>
      <c r="L15" s="3"/>
      <c r="M15" s="3"/>
      <c r="N15" s="3"/>
      <c r="O15" s="3"/>
      <c r="P15" s="1"/>
    </row>
    <row r="16" spans="1:16" ht="60" customHeight="1" x14ac:dyDescent="0.25">
      <c r="A16" s="2"/>
      <c r="B16" s="3"/>
      <c r="C16" s="141" t="s">
        <v>145</v>
      </c>
      <c r="D16" s="142"/>
      <c r="E16" s="142"/>
      <c r="F16" s="142"/>
      <c r="G16" s="142"/>
      <c r="H16" s="142"/>
      <c r="I16" s="142"/>
      <c r="J16" s="142"/>
      <c r="K16" s="142"/>
      <c r="L16" s="142"/>
      <c r="M16" s="142"/>
      <c r="N16" s="142"/>
      <c r="O16" s="143"/>
      <c r="P16" s="3"/>
    </row>
    <row r="17" spans="1:16" ht="44.25" customHeight="1" x14ac:dyDescent="0.25">
      <c r="A17" s="14"/>
      <c r="B17" s="12"/>
      <c r="C17" s="141" t="s">
        <v>146</v>
      </c>
      <c r="D17" s="142"/>
      <c r="E17" s="142"/>
      <c r="F17" s="142"/>
      <c r="G17" s="142"/>
      <c r="H17" s="142"/>
      <c r="I17" s="142"/>
      <c r="J17" s="142"/>
      <c r="K17" s="142"/>
      <c r="L17" s="142"/>
      <c r="M17" s="142"/>
      <c r="N17" s="142"/>
      <c r="O17" s="143"/>
      <c r="P17" s="12"/>
    </row>
    <row r="18" spans="1:16" x14ac:dyDescent="0.25">
      <c r="A18" s="11"/>
      <c r="B18" s="3"/>
      <c r="C18" s="3"/>
      <c r="D18" s="13"/>
      <c r="E18" s="13"/>
      <c r="F18" s="3"/>
      <c r="G18" s="3"/>
      <c r="H18" s="3"/>
      <c r="I18" s="3"/>
      <c r="J18" s="5"/>
      <c r="K18" s="3"/>
      <c r="L18" s="3"/>
      <c r="M18" s="3"/>
      <c r="N18" s="3"/>
      <c r="O18" s="3"/>
      <c r="P18" s="1"/>
    </row>
    <row r="19" spans="1:16" ht="123" customHeight="1" x14ac:dyDescent="0.25">
      <c r="A19" s="11"/>
      <c r="B19" s="140" t="s">
        <v>157</v>
      </c>
      <c r="C19" s="140"/>
      <c r="D19" s="140"/>
      <c r="E19" s="140"/>
      <c r="F19" s="140"/>
      <c r="G19" s="140"/>
      <c r="H19" s="140"/>
      <c r="I19" s="140"/>
      <c r="J19" s="140"/>
      <c r="K19" s="140"/>
      <c r="L19" s="140"/>
      <c r="M19" s="140"/>
      <c r="N19" s="140"/>
      <c r="O19" s="140"/>
      <c r="P19" s="1"/>
    </row>
    <row r="20" spans="1:16" ht="235.5" customHeight="1" x14ac:dyDescent="0.25">
      <c r="A20" s="11"/>
      <c r="B20" s="137" t="s">
        <v>158</v>
      </c>
      <c r="C20" s="137"/>
      <c r="D20" s="137"/>
      <c r="E20" s="137"/>
      <c r="F20" s="137"/>
      <c r="G20" s="137"/>
      <c r="H20" s="137"/>
      <c r="I20" s="137"/>
      <c r="J20" s="137"/>
      <c r="K20" s="137"/>
      <c r="L20" s="137"/>
      <c r="M20" s="137"/>
      <c r="N20" s="137"/>
      <c r="O20" s="137"/>
      <c r="P20" s="1"/>
    </row>
    <row r="21" spans="1:16" ht="60.75" customHeight="1" x14ac:dyDescent="0.25">
      <c r="A21" s="11"/>
      <c r="B21" s="137" t="s">
        <v>159</v>
      </c>
      <c r="C21" s="137"/>
      <c r="D21" s="137"/>
      <c r="E21" s="137"/>
      <c r="F21" s="137"/>
      <c r="G21" s="137"/>
      <c r="H21" s="137"/>
      <c r="I21" s="137"/>
      <c r="J21" s="137"/>
      <c r="K21" s="137"/>
      <c r="L21" s="137"/>
      <c r="M21" s="137"/>
      <c r="N21" s="137"/>
      <c r="O21" s="137"/>
      <c r="P21" s="1"/>
    </row>
    <row r="22" spans="1:16" ht="98.25" customHeight="1" x14ac:dyDescent="0.25">
      <c r="A22" s="11"/>
      <c r="B22" s="137" t="s">
        <v>160</v>
      </c>
      <c r="C22" s="137"/>
      <c r="D22" s="137"/>
      <c r="E22" s="137"/>
      <c r="F22" s="137"/>
      <c r="G22" s="137"/>
      <c r="H22" s="137"/>
      <c r="I22" s="137"/>
      <c r="J22" s="137"/>
      <c r="K22" s="137"/>
      <c r="L22" s="137"/>
      <c r="M22" s="137"/>
      <c r="N22" s="137"/>
      <c r="O22" s="137"/>
      <c r="P22" s="1"/>
    </row>
    <row r="23" spans="1:16" ht="48.75" customHeight="1" x14ac:dyDescent="0.25">
      <c r="A23" s="11"/>
      <c r="B23" s="137" t="s">
        <v>161</v>
      </c>
      <c r="C23" s="137"/>
      <c r="D23" s="137"/>
      <c r="E23" s="137"/>
      <c r="F23" s="137"/>
      <c r="G23" s="137"/>
      <c r="H23" s="137"/>
      <c r="I23" s="137"/>
      <c r="J23" s="137"/>
      <c r="K23" s="137"/>
      <c r="L23" s="137"/>
      <c r="M23" s="137"/>
      <c r="N23" s="137"/>
      <c r="O23" s="137"/>
      <c r="P23" s="1"/>
    </row>
    <row r="24" spans="1:16" ht="72" customHeight="1" x14ac:dyDescent="0.25">
      <c r="A24" s="11"/>
      <c r="B24" s="137" t="s">
        <v>165</v>
      </c>
      <c r="C24" s="137"/>
      <c r="D24" s="137"/>
      <c r="E24" s="137"/>
      <c r="F24" s="137"/>
      <c r="G24" s="137"/>
      <c r="H24" s="137"/>
      <c r="I24" s="137"/>
      <c r="J24" s="137"/>
      <c r="K24" s="137"/>
      <c r="L24" s="137"/>
      <c r="M24" s="137"/>
      <c r="N24" s="137"/>
      <c r="O24" s="137"/>
      <c r="P24" s="1"/>
    </row>
    <row r="25" spans="1:16" ht="113.25" customHeight="1" x14ac:dyDescent="0.25">
      <c r="A25" s="11"/>
      <c r="B25" s="137" t="s">
        <v>162</v>
      </c>
      <c r="C25" s="137"/>
      <c r="D25" s="137"/>
      <c r="E25" s="137"/>
      <c r="F25" s="137"/>
      <c r="G25" s="137"/>
      <c r="H25" s="137"/>
      <c r="I25" s="137"/>
      <c r="J25" s="137"/>
      <c r="K25" s="137"/>
      <c r="L25" s="137"/>
      <c r="M25" s="137"/>
      <c r="N25" s="137"/>
      <c r="O25" s="137"/>
      <c r="P25" s="1"/>
    </row>
    <row r="26" spans="1:16" ht="47.25" customHeight="1" x14ac:dyDescent="0.25">
      <c r="A26" s="11"/>
      <c r="B26" s="137" t="s">
        <v>163</v>
      </c>
      <c r="C26" s="137"/>
      <c r="D26" s="137"/>
      <c r="E26" s="137"/>
      <c r="F26" s="137"/>
      <c r="G26" s="137"/>
      <c r="H26" s="137"/>
      <c r="I26" s="137"/>
      <c r="J26" s="137"/>
      <c r="K26" s="137"/>
      <c r="L26" s="137"/>
      <c r="M26" s="137"/>
      <c r="N26" s="137"/>
      <c r="O26" s="137"/>
      <c r="P26" s="1"/>
    </row>
    <row r="27" spans="1:16" ht="46.5" customHeight="1" x14ac:dyDescent="0.25">
      <c r="A27" s="11"/>
      <c r="B27" s="137" t="s">
        <v>166</v>
      </c>
      <c r="C27" s="137"/>
      <c r="D27" s="137"/>
      <c r="E27" s="137"/>
      <c r="F27" s="137"/>
      <c r="G27" s="137"/>
      <c r="H27" s="137"/>
      <c r="I27" s="137"/>
      <c r="J27" s="137"/>
      <c r="K27" s="137"/>
      <c r="L27" s="137"/>
      <c r="M27" s="137"/>
      <c r="N27" s="137"/>
      <c r="O27" s="137"/>
      <c r="P27" s="1"/>
    </row>
    <row r="28" spans="1:16" x14ac:dyDescent="0.25">
      <c r="A28" s="11"/>
      <c r="B28" s="138" t="s">
        <v>10</v>
      </c>
      <c r="C28" s="138"/>
      <c r="D28" s="138"/>
      <c r="E28" s="138"/>
      <c r="F28" s="138"/>
      <c r="G28" s="138"/>
      <c r="H28" s="138"/>
      <c r="I28" s="138"/>
      <c r="J28" s="138"/>
      <c r="K28" s="138"/>
      <c r="L28" s="138"/>
      <c r="M28" s="138"/>
      <c r="N28" s="138"/>
      <c r="O28" s="138"/>
      <c r="P28" s="6"/>
    </row>
    <row r="29" spans="1:16" x14ac:dyDescent="0.25">
      <c r="A29" s="11"/>
      <c r="B29" s="138" t="s">
        <v>0</v>
      </c>
      <c r="C29" s="138"/>
      <c r="D29" s="138"/>
      <c r="E29" s="138"/>
      <c r="F29" s="138"/>
      <c r="G29" s="138"/>
      <c r="H29" s="138"/>
      <c r="I29" s="138"/>
      <c r="J29" s="138"/>
      <c r="K29" s="138"/>
      <c r="L29" s="138"/>
      <c r="M29" s="138"/>
      <c r="N29" s="138"/>
      <c r="O29" s="138"/>
      <c r="P29" s="1"/>
    </row>
    <row r="30" spans="1:16" x14ac:dyDescent="0.25">
      <c r="A30" s="11"/>
      <c r="B30" s="133" t="s">
        <v>11</v>
      </c>
      <c r="C30" s="133"/>
      <c r="D30" s="133"/>
      <c r="E30" s="133"/>
      <c r="F30" s="133"/>
      <c r="G30" s="124" t="s">
        <v>12</v>
      </c>
      <c r="H30" s="134" t="s">
        <v>13</v>
      </c>
      <c r="I30" s="134"/>
      <c r="J30" s="134"/>
      <c r="K30" s="134"/>
      <c r="L30" s="134"/>
      <c r="M30" s="134"/>
      <c r="N30" s="134"/>
      <c r="O30" s="134"/>
      <c r="P30" s="1"/>
    </row>
    <row r="31" spans="1:16" x14ac:dyDescent="0.25">
      <c r="A31" s="11"/>
      <c r="B31" s="133" t="s">
        <v>14</v>
      </c>
      <c r="C31" s="133"/>
      <c r="D31" s="133"/>
      <c r="E31" s="133"/>
      <c r="F31" s="133"/>
      <c r="G31" s="125" t="s">
        <v>15</v>
      </c>
      <c r="H31" s="134" t="s">
        <v>16</v>
      </c>
      <c r="I31" s="134"/>
      <c r="J31" s="134"/>
      <c r="K31" s="134"/>
      <c r="L31" s="134"/>
      <c r="M31" s="134"/>
      <c r="N31" s="134"/>
      <c r="O31" s="134"/>
      <c r="P31" s="1"/>
    </row>
    <row r="32" spans="1:16" x14ac:dyDescent="0.25">
      <c r="A32" s="11"/>
      <c r="B32" s="134" t="s">
        <v>17</v>
      </c>
      <c r="C32" s="134"/>
      <c r="D32" s="134"/>
      <c r="E32" s="134"/>
      <c r="F32" s="134"/>
      <c r="G32" s="124" t="s">
        <v>18</v>
      </c>
      <c r="H32" s="136" t="s">
        <v>19</v>
      </c>
      <c r="I32" s="136"/>
      <c r="J32" s="136"/>
      <c r="K32" s="136"/>
      <c r="L32" s="136"/>
      <c r="M32" s="136"/>
      <c r="N32" s="136"/>
      <c r="O32" s="136"/>
      <c r="P32" s="1"/>
    </row>
    <row r="33" spans="1:16" ht="15" customHeight="1" x14ac:dyDescent="0.25">
      <c r="A33" s="11"/>
      <c r="B33" s="134" t="s">
        <v>20</v>
      </c>
      <c r="C33" s="134"/>
      <c r="D33" s="134"/>
      <c r="E33" s="134"/>
      <c r="F33" s="134"/>
      <c r="G33" s="124" t="s">
        <v>21</v>
      </c>
      <c r="H33" s="136" t="s">
        <v>22</v>
      </c>
      <c r="I33" s="136"/>
      <c r="J33" s="136"/>
      <c r="K33" s="136"/>
      <c r="L33" s="136"/>
      <c r="M33" s="136"/>
      <c r="N33" s="136"/>
      <c r="O33" s="136"/>
      <c r="P33" s="1"/>
    </row>
    <row r="34" spans="1:16" ht="15" customHeight="1" x14ac:dyDescent="0.25">
      <c r="A34" s="11"/>
      <c r="B34" s="135"/>
      <c r="C34" s="135"/>
      <c r="D34" s="135"/>
      <c r="E34" s="135"/>
      <c r="F34" s="135"/>
      <c r="G34" s="135"/>
      <c r="H34" s="135"/>
      <c r="I34" s="135"/>
      <c r="J34" s="135"/>
      <c r="K34" s="135"/>
      <c r="L34" s="135"/>
      <c r="M34" s="135"/>
      <c r="N34" s="135"/>
      <c r="O34" s="135"/>
      <c r="P34" s="1"/>
    </row>
    <row r="35" spans="1:16" ht="15" customHeight="1" x14ac:dyDescent="0.25">
      <c r="A35" s="132" t="s">
        <v>23</v>
      </c>
      <c r="B35" s="132"/>
      <c r="C35" s="132"/>
      <c r="D35" s="132"/>
      <c r="E35" s="132"/>
      <c r="F35" s="132"/>
      <c r="G35" s="132"/>
      <c r="H35" s="132"/>
      <c r="I35" s="132"/>
      <c r="J35" s="132"/>
      <c r="K35" s="132"/>
      <c r="L35" s="132"/>
      <c r="M35" s="132"/>
      <c r="N35" s="132"/>
      <c r="O35" s="132"/>
      <c r="P35" s="132"/>
    </row>
  </sheetData>
  <sheetProtection algorithmName="SHA-512" hashValue="rgdGDCuvNhYiB3fACpLYhvvrx8uDTs4eaKWx0gkAnItXSfsvJ5SJtTi6OQfpYrtqUwB43Zn9/qNlirYcRP5xSg==" saltValue="xvDeNkS6gwYEy+GUEVoNaA==" spinCount="100000" sheet="1" objects="1" scenarios="1"/>
  <mergeCells count="28">
    <mergeCell ref="D15:G15"/>
    <mergeCell ref="B19:O19"/>
    <mergeCell ref="C16:O16"/>
    <mergeCell ref="C17:O17"/>
    <mergeCell ref="B2:O2"/>
    <mergeCell ref="B3:O3"/>
    <mergeCell ref="C7:F7"/>
    <mergeCell ref="B6:O6"/>
    <mergeCell ref="B20:O20"/>
    <mergeCell ref="B21:O21"/>
    <mergeCell ref="B22:O22"/>
    <mergeCell ref="B23:O23"/>
    <mergeCell ref="B24:O24"/>
    <mergeCell ref="H30:O30"/>
    <mergeCell ref="H31:O31"/>
    <mergeCell ref="H32:O32"/>
    <mergeCell ref="H33:O33"/>
    <mergeCell ref="B25:O25"/>
    <mergeCell ref="B26:O26"/>
    <mergeCell ref="B27:O27"/>
    <mergeCell ref="B28:O28"/>
    <mergeCell ref="B30:F30"/>
    <mergeCell ref="B29:O29"/>
    <mergeCell ref="A35:P35"/>
    <mergeCell ref="B31:F31"/>
    <mergeCell ref="B32:F32"/>
    <mergeCell ref="B33:F33"/>
    <mergeCell ref="B34:O34"/>
  </mergeCells>
  <hyperlinks>
    <hyperlink ref="H33" r:id="rId1" xr:uid="{00000000-0004-0000-0000-000000000000}"/>
    <hyperlink ref="H32:J32" r:id="rId2" tooltip="Link to TRO website" display="https://treasury.nt.gov.au/dtf/revenue" xr:uid="{00000000-0004-0000-0000-000001000000}"/>
    <hyperlink ref="I10:K10" location="Instructions!A26" display="How to complete your Royalty Adjustment" xr:uid="{00000000-0004-0000-0000-000002000000}"/>
    <hyperlink ref="I11:K11" location="Instructions!A27" display="How to finalise the Royalty Return" xr:uid="{00000000-0004-0000-0000-000003000000}"/>
    <hyperlink ref="I12:K12" location="Instructions!A28" display="Problems and technical advice" xr:uid="{00000000-0004-0000-0000-000004000000}"/>
    <hyperlink ref="I13:K13" location="Instructions!A29" display="General information" xr:uid="{00000000-0004-0000-0000-000005000000}"/>
    <hyperlink ref="E11:G11" location="Instructions!B20" display="Initialising your spreadsheet" xr:uid="{00000000-0004-0000-0000-000006000000}"/>
    <hyperlink ref="E12:G12" location="Instructions!B21" display="Workbook protection" xr:uid="{00000000-0004-0000-0000-000007000000}"/>
    <hyperlink ref="E13:G13" location="Instructions!B22" display="How to navigate around the workbook" xr:uid="{00000000-0004-0000-0000-000008000000}"/>
    <hyperlink ref="E14:G14" location="Instructions!B23" display="Saving records" xr:uid="{00000000-0004-0000-0000-000009000000}"/>
    <hyperlink ref="I14:K14" location="Instructions!A30" display="Office Details" xr:uid="{00000000-0004-0000-0000-00000A000000}"/>
    <hyperlink ref="E10:G10" location="Instructions!B19" display="Annual royalty returns and payments " xr:uid="{00000000-0004-0000-0000-00000B000000}"/>
    <hyperlink ref="I10:K10" location="Instructions!B24" display="How to complete your Royalty Adjustment" xr:uid="{00000000-0004-0000-0000-00000C000000}"/>
    <hyperlink ref="I11:K11" location="Instructions!B25" display="How to finalise the Royalty Return" xr:uid="{00000000-0004-0000-0000-00000D000000}"/>
    <hyperlink ref="I12:K12" location="Instructions!B26" display="Problems and technical advice" xr:uid="{00000000-0004-0000-0000-00000E000000}"/>
    <hyperlink ref="I13:K13" location="Instructions!B27" display="General information" xr:uid="{00000000-0004-0000-0000-00000F000000}"/>
    <hyperlink ref="I14:K14" location="Instructions!B28" display="Office details" xr:uid="{00000000-0004-0000-0000-000010000000}"/>
  </hyperlinks>
  <pageMargins left="0.70866141732283461" right="0.70866141732283461" top="0.74803149606299213" bottom="0.74803149606299213" header="0.31496062992125984" footer="0.31496062992125984"/>
  <pageSetup paperSize="9" scale="55"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1"/>
  <sheetViews>
    <sheetView zoomScale="85" zoomScaleNormal="85" workbookViewId="0">
      <selection activeCell="C15" sqref="C15"/>
    </sheetView>
  </sheetViews>
  <sheetFormatPr defaultColWidth="0" defaultRowHeight="15" customHeight="1" zeroHeight="1" outlineLevelCol="1" x14ac:dyDescent="0.25"/>
  <cols>
    <col min="1" max="1" width="2.28515625" customWidth="1"/>
    <col min="2" max="2" width="37.7109375" customWidth="1"/>
    <col min="3" max="3" width="27" customWidth="1"/>
    <col min="4" max="4" width="19" bestFit="1" customWidth="1"/>
    <col min="5" max="5" width="20.28515625" bestFit="1" customWidth="1"/>
    <col min="6" max="6" width="16.5703125" customWidth="1"/>
    <col min="7" max="7" width="21.85546875" customWidth="1"/>
    <col min="8" max="8" width="13.85546875" customWidth="1"/>
    <col min="9" max="9" width="2.28515625" customWidth="1"/>
    <col min="10" max="10" width="8" hidden="1" customWidth="1"/>
    <col min="11" max="11" width="9.140625" hidden="1" customWidth="1"/>
    <col min="12" max="12" width="13.85546875" hidden="1" customWidth="1" outlineLevel="1"/>
    <col min="13" max="13" width="9.140625" hidden="1" customWidth="1" outlineLevel="1"/>
    <col min="14" max="14" width="14.7109375" hidden="1" customWidth="1" outlineLevel="1"/>
    <col min="15" max="15" width="11.7109375" hidden="1" customWidth="1" outlineLevel="1"/>
    <col min="16" max="16" width="9.140625" hidden="1" customWidth="1" outlineLevel="1"/>
    <col min="17" max="17" width="13.7109375" hidden="1" customWidth="1" outlineLevel="1"/>
    <col min="18" max="23" width="0" hidden="1" customWidth="1" outlineLevel="1"/>
    <col min="24" max="24" width="0" hidden="1" customWidth="1"/>
    <col min="25" max="16384" width="9.140625" hidden="1"/>
  </cols>
  <sheetData>
    <row r="1" spans="1:24" ht="8.25" customHeight="1" x14ac:dyDescent="0.25">
      <c r="A1" s="15"/>
      <c r="B1" s="15"/>
      <c r="C1" s="15"/>
      <c r="D1" s="15"/>
      <c r="E1" s="15"/>
      <c r="F1" s="15"/>
      <c r="G1" s="15"/>
      <c r="H1" s="15"/>
      <c r="I1" s="15"/>
      <c r="J1" s="16"/>
      <c r="K1" s="16"/>
      <c r="L1" s="16"/>
      <c r="M1" s="16"/>
      <c r="N1" s="16"/>
      <c r="O1" s="16"/>
      <c r="P1" s="16"/>
      <c r="Q1" s="16"/>
      <c r="R1" s="16"/>
      <c r="S1" s="16"/>
      <c r="T1" s="16"/>
      <c r="U1" s="16"/>
      <c r="V1" s="16"/>
      <c r="W1" s="16"/>
      <c r="X1" s="16"/>
    </row>
    <row r="2" spans="1:24" ht="8.25" customHeight="1" x14ac:dyDescent="0.25">
      <c r="A2" s="15"/>
      <c r="B2" s="15"/>
      <c r="C2" s="15"/>
      <c r="D2" s="15"/>
      <c r="E2" s="15"/>
      <c r="F2" s="15"/>
      <c r="G2" s="15"/>
      <c r="H2" s="15"/>
      <c r="I2" s="15"/>
      <c r="J2" s="16"/>
      <c r="K2" s="16"/>
      <c r="L2" s="16"/>
      <c r="M2" s="16"/>
      <c r="N2" s="16"/>
      <c r="O2" s="16"/>
      <c r="P2" s="16"/>
      <c r="Q2" s="16"/>
      <c r="R2" s="16"/>
      <c r="S2" s="16"/>
      <c r="T2" s="16"/>
      <c r="U2" s="16"/>
      <c r="V2" s="16"/>
      <c r="W2" s="16"/>
      <c r="X2" s="16"/>
    </row>
    <row r="3" spans="1:24" ht="18" x14ac:dyDescent="0.25">
      <c r="A3" s="15"/>
      <c r="B3" s="183" t="s">
        <v>0</v>
      </c>
      <c r="C3" s="183"/>
      <c r="D3" s="183"/>
      <c r="E3" s="183"/>
      <c r="F3" s="183"/>
      <c r="G3" s="183"/>
      <c r="H3" s="183"/>
      <c r="I3" s="183"/>
      <c r="J3" s="7"/>
      <c r="K3" s="7"/>
      <c r="L3" s="7"/>
      <c r="M3" s="7"/>
      <c r="N3" s="7"/>
      <c r="O3" s="16"/>
      <c r="P3" s="16"/>
      <c r="Q3" s="16"/>
      <c r="R3" s="16"/>
      <c r="S3" s="16"/>
      <c r="T3" s="16"/>
      <c r="U3" s="16"/>
      <c r="V3" s="16"/>
      <c r="W3" s="16"/>
      <c r="X3" s="16"/>
    </row>
    <row r="4" spans="1:24" ht="15.75" x14ac:dyDescent="0.25">
      <c r="A4" s="15"/>
      <c r="B4" s="184" t="s">
        <v>148</v>
      </c>
      <c r="C4" s="184"/>
      <c r="D4" s="184"/>
      <c r="E4" s="184"/>
      <c r="F4" s="184"/>
      <c r="G4" s="184"/>
      <c r="H4" s="184"/>
      <c r="I4" s="184"/>
      <c r="J4" s="7"/>
      <c r="K4" s="7"/>
      <c r="L4" s="7"/>
      <c r="M4" s="7"/>
      <c r="N4" s="7"/>
      <c r="O4" s="16"/>
      <c r="P4" s="16"/>
      <c r="Q4" s="16"/>
      <c r="R4" s="16"/>
      <c r="S4" s="16"/>
      <c r="T4" s="16"/>
      <c r="U4" s="16"/>
      <c r="V4" s="16"/>
      <c r="W4" s="16"/>
      <c r="X4" s="16"/>
    </row>
    <row r="5" spans="1:24" x14ac:dyDescent="0.25">
      <c r="A5" s="15"/>
      <c r="B5" s="15"/>
      <c r="C5" s="15"/>
      <c r="D5" s="15"/>
      <c r="E5" s="15"/>
      <c r="F5" s="15"/>
      <c r="G5" s="15"/>
      <c r="H5" s="15"/>
      <c r="I5" s="15"/>
      <c r="J5" s="16"/>
      <c r="K5" s="16"/>
      <c r="L5" s="16" t="s">
        <v>24</v>
      </c>
      <c r="M5" s="16"/>
      <c r="N5" s="16" t="s">
        <v>25</v>
      </c>
      <c r="O5" s="17" t="s">
        <v>81</v>
      </c>
      <c r="P5" s="17" t="s">
        <v>25</v>
      </c>
      <c r="Q5" s="16"/>
      <c r="R5" s="16" t="s">
        <v>116</v>
      </c>
      <c r="S5" s="16">
        <f>IF(C7="",1,0)</f>
        <v>1</v>
      </c>
      <c r="T5" s="16"/>
      <c r="U5" s="16" t="s">
        <v>117</v>
      </c>
      <c r="V5" s="16">
        <f>IF(C15=N5,1,0)</f>
        <v>1</v>
      </c>
      <c r="W5" s="16" t="s">
        <v>87</v>
      </c>
      <c r="X5" s="16">
        <f>IF(F17="",1,0)</f>
        <v>1</v>
      </c>
    </row>
    <row r="6" spans="1:24" x14ac:dyDescent="0.25">
      <c r="A6" s="15"/>
      <c r="B6" s="188" t="s">
        <v>94</v>
      </c>
      <c r="C6" s="189"/>
      <c r="D6" s="189"/>
      <c r="E6" s="189"/>
      <c r="F6" s="189"/>
      <c r="G6" s="189"/>
      <c r="H6" s="189"/>
      <c r="I6" s="15"/>
      <c r="J6" s="16"/>
      <c r="K6" s="16"/>
      <c r="L6" s="16" t="s">
        <v>26</v>
      </c>
      <c r="M6" s="16"/>
      <c r="N6" s="18" t="s">
        <v>89</v>
      </c>
      <c r="O6" s="17">
        <v>2024</v>
      </c>
      <c r="P6" s="17" t="s">
        <v>80</v>
      </c>
      <c r="Q6" s="16"/>
      <c r="R6" s="16" t="s">
        <v>136</v>
      </c>
      <c r="S6" s="16">
        <f>IF(B10="",1,0)</f>
        <v>1</v>
      </c>
      <c r="T6" s="16"/>
      <c r="U6" s="16" t="s">
        <v>118</v>
      </c>
      <c r="V6" s="16">
        <f>IF(D15=O5,1,0)</f>
        <v>1</v>
      </c>
      <c r="W6" s="16" t="s">
        <v>88</v>
      </c>
      <c r="X6" s="16">
        <f>IF(H17="",1,0)</f>
        <v>1</v>
      </c>
    </row>
    <row r="7" spans="1:24" x14ac:dyDescent="0.25">
      <c r="A7" s="15"/>
      <c r="B7" s="56" t="s">
        <v>93</v>
      </c>
      <c r="C7" s="169"/>
      <c r="D7" s="170"/>
      <c r="E7" s="170"/>
      <c r="F7" s="170"/>
      <c r="G7" s="170"/>
      <c r="H7" s="171"/>
      <c r="I7" s="15"/>
      <c r="J7" s="16"/>
      <c r="K7" s="16"/>
      <c r="L7" s="16" t="s">
        <v>27</v>
      </c>
      <c r="M7" s="16"/>
      <c r="N7" s="18" t="s">
        <v>90</v>
      </c>
      <c r="O7" s="17">
        <v>2025</v>
      </c>
      <c r="P7" s="17" t="s">
        <v>79</v>
      </c>
      <c r="Q7" s="16"/>
      <c r="R7" s="16" t="s">
        <v>137</v>
      </c>
      <c r="S7" s="16">
        <f>IF(C10="",1,0)</f>
        <v>1</v>
      </c>
      <c r="T7" s="16"/>
      <c r="U7" s="16"/>
      <c r="V7" s="26">
        <f>IF(SUM(V5:V6)&gt;0,1,0)</f>
        <v>1</v>
      </c>
      <c r="W7" s="16"/>
      <c r="X7" s="26">
        <f>IF(SUM(X5:X6)&gt;0,1,0)</f>
        <v>1</v>
      </c>
    </row>
    <row r="8" spans="1:24" ht="15" customHeight="1" x14ac:dyDescent="0.25">
      <c r="A8" s="15"/>
      <c r="B8" s="54"/>
      <c r="C8" s="54"/>
      <c r="D8" s="54"/>
      <c r="E8" s="54"/>
      <c r="F8" s="54"/>
      <c r="G8" s="54"/>
      <c r="H8" s="54"/>
      <c r="I8" s="15"/>
      <c r="J8" s="16"/>
      <c r="K8" s="16"/>
      <c r="L8" s="16" t="s">
        <v>110</v>
      </c>
      <c r="M8" s="16"/>
      <c r="N8" s="16"/>
      <c r="O8" s="17">
        <v>2026</v>
      </c>
      <c r="P8" s="16"/>
      <c r="Q8" s="16"/>
      <c r="R8" s="16" t="s">
        <v>138</v>
      </c>
      <c r="S8" s="16">
        <f>IF(D10="",1,0)</f>
        <v>1</v>
      </c>
      <c r="T8" s="16"/>
      <c r="U8" s="16"/>
      <c r="V8" s="16"/>
      <c r="W8" s="16"/>
      <c r="X8" s="16"/>
    </row>
    <row r="9" spans="1:24" x14ac:dyDescent="0.25">
      <c r="A9" s="15"/>
      <c r="B9" s="78" t="s">
        <v>28</v>
      </c>
      <c r="C9" s="79" t="s">
        <v>114</v>
      </c>
      <c r="D9" s="185" t="s">
        <v>29</v>
      </c>
      <c r="E9" s="186"/>
      <c r="F9" s="186"/>
      <c r="G9" s="186"/>
      <c r="H9" s="187"/>
      <c r="I9" s="15"/>
      <c r="J9" s="16"/>
      <c r="K9" s="16"/>
      <c r="L9" s="16" t="s">
        <v>24</v>
      </c>
      <c r="M9" s="16"/>
      <c r="N9" s="16"/>
      <c r="O9" s="17">
        <v>2027</v>
      </c>
      <c r="P9" s="16"/>
      <c r="Q9" s="16"/>
      <c r="R9" s="16" t="s">
        <v>119</v>
      </c>
      <c r="S9" s="16">
        <f>IF(C17=L6,X7,V7)</f>
        <v>1</v>
      </c>
      <c r="T9" s="16"/>
      <c r="U9" s="16"/>
      <c r="V9" s="16"/>
      <c r="W9" s="16"/>
      <c r="X9" s="16"/>
    </row>
    <row r="10" spans="1:24" x14ac:dyDescent="0.25">
      <c r="A10" s="15"/>
      <c r="B10" s="80"/>
      <c r="C10" s="80"/>
      <c r="D10" s="169"/>
      <c r="E10" s="170"/>
      <c r="F10" s="170"/>
      <c r="G10" s="170"/>
      <c r="H10" s="171"/>
      <c r="I10" s="15"/>
      <c r="J10" s="16"/>
      <c r="K10" s="16"/>
      <c r="L10" s="16" t="s">
        <v>30</v>
      </c>
      <c r="M10" s="16"/>
      <c r="N10" s="16" t="s">
        <v>24</v>
      </c>
      <c r="O10" s="17">
        <v>2028</v>
      </c>
      <c r="P10" s="16"/>
      <c r="Q10" s="16"/>
      <c r="R10" s="16" t="s">
        <v>120</v>
      </c>
      <c r="S10" s="16">
        <f>IF(C19="",1,0)</f>
        <v>1</v>
      </c>
      <c r="T10" s="16"/>
      <c r="U10" s="16"/>
      <c r="V10" s="16"/>
      <c r="W10" s="16"/>
      <c r="X10" s="16"/>
    </row>
    <row r="11" spans="1:24" x14ac:dyDescent="0.25">
      <c r="A11" s="15"/>
      <c r="B11" s="81"/>
      <c r="C11" s="54"/>
      <c r="D11" s="54"/>
      <c r="E11" s="54"/>
      <c r="F11" s="54"/>
      <c r="G11" s="54"/>
      <c r="H11" s="54"/>
      <c r="I11" s="15"/>
      <c r="J11" s="20"/>
      <c r="K11" s="16"/>
      <c r="L11" s="16" t="s">
        <v>32</v>
      </c>
      <c r="M11" s="16"/>
      <c r="N11" s="16" t="s">
        <v>41</v>
      </c>
      <c r="O11" s="17">
        <v>2029</v>
      </c>
      <c r="P11" s="16"/>
      <c r="Q11" s="16"/>
      <c r="R11" s="16" t="s">
        <v>121</v>
      </c>
      <c r="S11" s="16">
        <f>IF(C20="",1,0)</f>
        <v>1</v>
      </c>
      <c r="T11" s="16"/>
      <c r="U11" s="16"/>
      <c r="V11" s="16"/>
      <c r="W11" s="16"/>
      <c r="X11" s="16"/>
    </row>
    <row r="12" spans="1:24" x14ac:dyDescent="0.25">
      <c r="A12" s="15"/>
      <c r="B12" s="81"/>
      <c r="C12" s="54"/>
      <c r="D12" s="54"/>
      <c r="E12" s="54"/>
      <c r="F12" s="54"/>
      <c r="G12" s="54"/>
      <c r="H12" s="54"/>
      <c r="I12" s="15"/>
      <c r="J12" s="20"/>
      <c r="K12" s="16"/>
      <c r="L12" s="16" t="s">
        <v>34</v>
      </c>
      <c r="M12" s="16"/>
      <c r="N12" s="16" t="s">
        <v>31</v>
      </c>
      <c r="O12" s="17">
        <v>2030</v>
      </c>
      <c r="P12" s="16"/>
      <c r="Q12" s="21">
        <v>45107</v>
      </c>
      <c r="R12" s="16" t="s">
        <v>122</v>
      </c>
      <c r="S12" s="16">
        <f>IF(C21="",1,0)</f>
        <v>1</v>
      </c>
      <c r="T12" s="16"/>
      <c r="U12" s="16"/>
      <c r="V12" s="16"/>
      <c r="W12" s="16"/>
      <c r="X12" s="16"/>
    </row>
    <row r="13" spans="1:24" x14ac:dyDescent="0.25">
      <c r="A13" s="15"/>
      <c r="B13" s="81"/>
      <c r="C13" s="54"/>
      <c r="D13" s="54"/>
      <c r="E13" s="54"/>
      <c r="F13" s="54"/>
      <c r="G13" s="54"/>
      <c r="H13" s="54"/>
      <c r="I13" s="15"/>
      <c r="J13" s="20"/>
      <c r="K13" s="16"/>
      <c r="L13" s="16" t="s">
        <v>36</v>
      </c>
      <c r="M13" s="16"/>
      <c r="N13" s="16" t="s">
        <v>33</v>
      </c>
      <c r="O13" s="17">
        <v>2031</v>
      </c>
      <c r="P13" s="16"/>
      <c r="Q13" s="21">
        <v>52596</v>
      </c>
      <c r="R13" s="16" t="s">
        <v>45</v>
      </c>
      <c r="S13" s="16">
        <f>IF(E21=L5,1,0)</f>
        <v>0</v>
      </c>
      <c r="T13" s="16"/>
      <c r="U13" s="16"/>
      <c r="V13" s="16"/>
      <c r="W13" s="16"/>
      <c r="X13" s="16"/>
    </row>
    <row r="14" spans="1:24" x14ac:dyDescent="0.25">
      <c r="A14" s="15"/>
      <c r="B14" s="188" t="s">
        <v>95</v>
      </c>
      <c r="C14" s="189"/>
      <c r="D14" s="189"/>
      <c r="E14" s="189"/>
      <c r="F14" s="189"/>
      <c r="G14" s="189"/>
      <c r="H14" s="189"/>
      <c r="I14" s="15"/>
      <c r="J14" s="20"/>
      <c r="K14" s="16"/>
      <c r="L14" s="16"/>
      <c r="M14" s="16"/>
      <c r="N14" s="16" t="s">
        <v>37</v>
      </c>
      <c r="O14" s="17">
        <v>2032</v>
      </c>
      <c r="P14" s="16"/>
      <c r="Q14" s="16"/>
      <c r="R14" s="16" t="s">
        <v>46</v>
      </c>
      <c r="S14" s="16">
        <f>IF(G21="",1,0)</f>
        <v>1</v>
      </c>
      <c r="T14" s="16"/>
      <c r="U14" s="16"/>
      <c r="V14" s="16"/>
      <c r="W14" s="16"/>
      <c r="X14" s="16"/>
    </row>
    <row r="15" spans="1:24" x14ac:dyDescent="0.25">
      <c r="A15" s="15"/>
      <c r="B15" s="78" t="s">
        <v>56</v>
      </c>
      <c r="C15" s="82" t="s">
        <v>25</v>
      </c>
      <c r="D15" s="82" t="s">
        <v>81</v>
      </c>
      <c r="E15" s="78" t="s">
        <v>82</v>
      </c>
      <c r="F15" s="83" t="str">
        <f>VLOOKUP(C15,N5:P8,3,0)</f>
        <v>Select Date</v>
      </c>
      <c r="G15" s="84" t="str">
        <f>IFERROR(IF(C15=N6,D15,IF(N7=C15,D15+1,O5)),O5)</f>
        <v>Select Year</v>
      </c>
      <c r="H15" s="85"/>
      <c r="I15" s="15"/>
      <c r="J15" s="20"/>
      <c r="K15" s="16"/>
      <c r="L15" s="16"/>
      <c r="M15" s="16"/>
      <c r="N15" s="16" t="s">
        <v>39</v>
      </c>
      <c r="O15" s="17">
        <v>2033</v>
      </c>
      <c r="P15" s="16"/>
      <c r="Q15" s="16"/>
      <c r="R15" s="16" t="s">
        <v>123</v>
      </c>
      <c r="S15" s="16">
        <f>IF(C22="",1,0)</f>
        <v>1</v>
      </c>
      <c r="T15" s="16"/>
      <c r="U15" s="16"/>
      <c r="V15" s="16"/>
      <c r="W15" s="16"/>
      <c r="X15" s="16"/>
    </row>
    <row r="16" spans="1:24" x14ac:dyDescent="0.25">
      <c r="A16" s="15"/>
      <c r="B16" s="86"/>
      <c r="C16" s="54"/>
      <c r="D16" s="54"/>
      <c r="E16" s="87"/>
      <c r="F16" s="88"/>
      <c r="G16" s="89"/>
      <c r="H16" s="54"/>
      <c r="I16" s="15"/>
      <c r="J16" s="20"/>
      <c r="K16" s="16"/>
      <c r="L16" s="16"/>
      <c r="M16" s="16"/>
      <c r="N16" s="16" t="s">
        <v>40</v>
      </c>
      <c r="O16" s="17">
        <v>2034</v>
      </c>
      <c r="P16" s="16"/>
      <c r="Q16" s="16"/>
      <c r="R16" s="16" t="s">
        <v>124</v>
      </c>
      <c r="S16" s="16">
        <f>IF(E22="",1,0)</f>
        <v>1</v>
      </c>
      <c r="T16" s="16"/>
      <c r="U16" s="16"/>
      <c r="V16" s="16"/>
      <c r="W16" s="16"/>
      <c r="X16" s="16"/>
    </row>
    <row r="17" spans="1:24" ht="15.75" customHeight="1" x14ac:dyDescent="0.25">
      <c r="A17" s="15"/>
      <c r="B17" s="90" t="s">
        <v>53</v>
      </c>
      <c r="C17" s="91" t="s">
        <v>27</v>
      </c>
      <c r="D17" s="85"/>
      <c r="E17" s="92" t="s">
        <v>83</v>
      </c>
      <c r="F17" s="93"/>
      <c r="G17" s="92" t="s">
        <v>84</v>
      </c>
      <c r="H17" s="94"/>
      <c r="I17" s="15"/>
      <c r="J17" s="20"/>
      <c r="K17" s="16"/>
      <c r="L17" s="16"/>
      <c r="M17" s="16"/>
      <c r="N17" s="16" t="s">
        <v>35</v>
      </c>
      <c r="O17" s="17">
        <v>2035</v>
      </c>
      <c r="P17" s="16"/>
      <c r="Q17" s="16"/>
      <c r="R17" s="16" t="s">
        <v>125</v>
      </c>
      <c r="S17" s="16">
        <f>IF(D24=L5,1,0)</f>
        <v>1</v>
      </c>
      <c r="T17" s="16"/>
      <c r="U17" s="16"/>
      <c r="V17" s="16"/>
      <c r="W17" s="16"/>
      <c r="X17" s="16"/>
    </row>
    <row r="18" spans="1:24" x14ac:dyDescent="0.25">
      <c r="A18" s="15"/>
      <c r="B18" s="54"/>
      <c r="C18" s="54"/>
      <c r="D18" s="54"/>
      <c r="E18" s="54"/>
      <c r="F18" s="54"/>
      <c r="G18" s="54"/>
      <c r="H18" s="95"/>
      <c r="I18" s="15"/>
      <c r="J18" s="20"/>
      <c r="K18" s="16"/>
      <c r="L18" s="16"/>
      <c r="M18" s="16"/>
      <c r="N18" s="16" t="s">
        <v>38</v>
      </c>
      <c r="O18" s="17">
        <v>2036</v>
      </c>
      <c r="P18" s="16"/>
      <c r="Q18" s="16"/>
      <c r="R18" s="16"/>
      <c r="S18" s="26">
        <f>SUM(S5:S17)</f>
        <v>12</v>
      </c>
      <c r="T18" s="16"/>
      <c r="U18" s="16"/>
      <c r="V18" s="16"/>
      <c r="W18" s="16"/>
      <c r="X18" s="16"/>
    </row>
    <row r="19" spans="1:24" x14ac:dyDescent="0.25">
      <c r="A19" s="15"/>
      <c r="B19" s="44" t="s">
        <v>42</v>
      </c>
      <c r="C19" s="166"/>
      <c r="D19" s="167"/>
      <c r="E19" s="167"/>
      <c r="F19" s="167"/>
      <c r="G19" s="167"/>
      <c r="H19" s="168"/>
      <c r="I19" s="15"/>
      <c r="J19" s="16"/>
      <c r="K19" s="16"/>
      <c r="L19" s="16"/>
      <c r="M19" s="16"/>
      <c r="N19" s="16"/>
      <c r="O19" s="17">
        <v>2037</v>
      </c>
      <c r="P19" s="16"/>
      <c r="Q19" s="16"/>
      <c r="R19" s="16"/>
      <c r="S19" s="16"/>
      <c r="T19" s="16"/>
      <c r="U19" s="16"/>
      <c r="V19" s="16"/>
      <c r="W19" s="16"/>
      <c r="X19" s="16"/>
    </row>
    <row r="20" spans="1:24" x14ac:dyDescent="0.25">
      <c r="A20" s="15"/>
      <c r="B20" s="44" t="s">
        <v>43</v>
      </c>
      <c r="C20" s="169"/>
      <c r="D20" s="170"/>
      <c r="E20" s="170"/>
      <c r="F20" s="170"/>
      <c r="G20" s="170"/>
      <c r="H20" s="171"/>
      <c r="I20" s="15"/>
      <c r="J20" s="16"/>
      <c r="K20" s="16"/>
      <c r="L20" s="16"/>
      <c r="M20" s="16"/>
      <c r="N20" s="16"/>
      <c r="O20" s="17">
        <v>2038</v>
      </c>
      <c r="P20" s="16"/>
      <c r="Q20" s="16"/>
      <c r="R20" s="16"/>
      <c r="S20" s="16"/>
      <c r="T20" s="16"/>
      <c r="U20" s="16"/>
      <c r="V20" s="16"/>
      <c r="W20" s="16"/>
      <c r="X20" s="16"/>
    </row>
    <row r="21" spans="1:24" x14ac:dyDescent="0.25">
      <c r="A21" s="15"/>
      <c r="B21" s="44" t="s">
        <v>44</v>
      </c>
      <c r="C21" s="126"/>
      <c r="D21" s="96" t="s">
        <v>45</v>
      </c>
      <c r="E21" s="128"/>
      <c r="F21" s="97" t="s">
        <v>46</v>
      </c>
      <c r="G21" s="169"/>
      <c r="H21" s="171"/>
      <c r="I21" s="15"/>
      <c r="J21" s="16"/>
      <c r="K21" s="16"/>
      <c r="L21" s="16"/>
      <c r="M21" s="16"/>
      <c r="N21" s="16"/>
      <c r="O21" s="17">
        <v>2039</v>
      </c>
      <c r="P21" s="16"/>
      <c r="Q21" s="16"/>
      <c r="R21" s="16"/>
      <c r="S21" s="16"/>
      <c r="T21" s="16"/>
      <c r="U21" s="16"/>
      <c r="V21" s="16"/>
      <c r="W21" s="16"/>
      <c r="X21" s="16"/>
    </row>
    <row r="22" spans="1:24" x14ac:dyDescent="0.25">
      <c r="A22" s="15"/>
      <c r="B22" s="44" t="s">
        <v>47</v>
      </c>
      <c r="C22" s="127"/>
      <c r="D22" s="44" t="s">
        <v>96</v>
      </c>
      <c r="E22" s="169"/>
      <c r="F22" s="170"/>
      <c r="G22" s="170"/>
      <c r="H22" s="171"/>
      <c r="I22" s="15"/>
      <c r="J22" s="16"/>
      <c r="K22" s="16"/>
      <c r="L22" s="16"/>
      <c r="M22" s="16"/>
      <c r="N22" s="16"/>
      <c r="O22" s="17">
        <v>2040</v>
      </c>
      <c r="P22" s="16"/>
      <c r="Q22" s="16"/>
      <c r="R22" s="16"/>
      <c r="S22" s="16"/>
      <c r="T22" s="16"/>
      <c r="U22" s="16"/>
      <c r="V22" s="16"/>
      <c r="W22" s="16"/>
      <c r="X22" s="16"/>
    </row>
    <row r="23" spans="1:24" x14ac:dyDescent="0.25">
      <c r="A23" s="15"/>
      <c r="B23" s="54"/>
      <c r="C23" s="54"/>
      <c r="D23" s="54"/>
      <c r="E23" s="54"/>
      <c r="F23" s="54"/>
      <c r="G23" s="54"/>
      <c r="H23" s="54"/>
      <c r="I23" s="15"/>
      <c r="J23" s="16"/>
      <c r="K23" s="16">
        <v>0</v>
      </c>
      <c r="L23" s="28">
        <f>SUM(C32:F32)</f>
        <v>0</v>
      </c>
      <c r="M23" s="16"/>
      <c r="N23" s="16"/>
      <c r="O23" s="17">
        <v>2041</v>
      </c>
      <c r="P23" s="16"/>
      <c r="Q23" s="16"/>
      <c r="R23" s="16"/>
      <c r="S23" s="16"/>
      <c r="T23" s="16"/>
      <c r="U23" s="16"/>
      <c r="V23" s="16"/>
      <c r="W23" s="16"/>
      <c r="X23" s="16"/>
    </row>
    <row r="24" spans="1:24" x14ac:dyDescent="0.25">
      <c r="A24" s="15"/>
      <c r="B24" s="172" t="s">
        <v>48</v>
      </c>
      <c r="C24" s="172"/>
      <c r="D24" s="173" t="s">
        <v>24</v>
      </c>
      <c r="E24" s="174"/>
      <c r="F24" s="54"/>
      <c r="G24" s="54"/>
      <c r="H24" s="54"/>
      <c r="I24" s="15"/>
      <c r="J24" s="16"/>
      <c r="K24" s="16">
        <v>1</v>
      </c>
      <c r="L24" s="16" t="s">
        <v>134</v>
      </c>
      <c r="M24" s="16"/>
      <c r="N24" s="16"/>
      <c r="O24" s="17"/>
      <c r="P24" s="16"/>
      <c r="Q24" s="16"/>
      <c r="R24" s="16"/>
      <c r="S24" s="16"/>
      <c r="T24" s="16"/>
      <c r="U24" s="16"/>
      <c r="V24" s="16"/>
      <c r="W24" s="16"/>
      <c r="X24" s="16"/>
    </row>
    <row r="25" spans="1:24" x14ac:dyDescent="0.25">
      <c r="A25" s="15"/>
      <c r="B25" s="54"/>
      <c r="C25" s="54"/>
      <c r="D25" s="54"/>
      <c r="E25" s="54"/>
      <c r="F25" s="54"/>
      <c r="G25" s="54"/>
      <c r="H25" s="54"/>
      <c r="I25" s="15"/>
      <c r="J25" s="16"/>
      <c r="K25" s="16">
        <v>2</v>
      </c>
      <c r="L25" s="16" t="s">
        <v>126</v>
      </c>
      <c r="M25" s="16"/>
      <c r="N25" s="16"/>
      <c r="O25" s="17"/>
      <c r="P25" s="16"/>
      <c r="Q25" s="16"/>
      <c r="R25" s="16"/>
      <c r="S25" s="16"/>
      <c r="T25" s="16"/>
      <c r="U25" s="16"/>
      <c r="V25" s="16"/>
      <c r="W25" s="16"/>
      <c r="X25" s="16"/>
    </row>
    <row r="26" spans="1:24" x14ac:dyDescent="0.25">
      <c r="A26" s="15"/>
      <c r="B26" s="54"/>
      <c r="C26" s="54"/>
      <c r="D26" s="54"/>
      <c r="E26" s="54"/>
      <c r="F26" s="54"/>
      <c r="G26" s="54"/>
      <c r="H26" s="54"/>
      <c r="I26" s="15"/>
      <c r="J26" s="16"/>
      <c r="K26" s="16">
        <v>3</v>
      </c>
      <c r="L26" s="16" t="s">
        <v>135</v>
      </c>
      <c r="M26" s="16"/>
      <c r="N26" s="16"/>
      <c r="O26" s="17"/>
      <c r="P26" s="16"/>
      <c r="Q26" s="16"/>
      <c r="R26" s="16"/>
      <c r="S26" s="16"/>
      <c r="T26" s="16"/>
      <c r="U26" s="16"/>
      <c r="V26" s="16"/>
      <c r="W26" s="16"/>
      <c r="X26" s="16"/>
    </row>
    <row r="27" spans="1:24" x14ac:dyDescent="0.25">
      <c r="A27" s="15"/>
      <c r="B27" s="182" t="s">
        <v>91</v>
      </c>
      <c r="C27" s="182"/>
      <c r="D27" s="182"/>
      <c r="E27" s="182"/>
      <c r="F27" s="182"/>
      <c r="G27" s="182"/>
      <c r="H27" s="182"/>
      <c r="I27" s="15"/>
      <c r="J27" s="16"/>
      <c r="K27" s="16" t="s">
        <v>24</v>
      </c>
      <c r="L27" s="22" t="s">
        <v>24</v>
      </c>
      <c r="M27" s="16"/>
      <c r="N27" s="16"/>
      <c r="O27" s="23" t="s">
        <v>64</v>
      </c>
      <c r="P27" s="23" t="s">
        <v>65</v>
      </c>
      <c r="Q27" s="23" t="s">
        <v>66</v>
      </c>
      <c r="R27" s="23" t="s">
        <v>67</v>
      </c>
      <c r="S27" s="16"/>
      <c r="T27" s="16"/>
      <c r="U27" s="16"/>
      <c r="V27" s="16"/>
      <c r="W27" s="16"/>
      <c r="X27" s="16"/>
    </row>
    <row r="28" spans="1:24" x14ac:dyDescent="0.25">
      <c r="A28" s="15"/>
      <c r="B28" s="44" t="s">
        <v>97</v>
      </c>
      <c r="C28" s="45" t="s">
        <v>64</v>
      </c>
      <c r="D28" s="45" t="s">
        <v>65</v>
      </c>
      <c r="E28" s="45" t="s">
        <v>66</v>
      </c>
      <c r="F28" s="45" t="s">
        <v>67</v>
      </c>
      <c r="G28" s="54"/>
      <c r="H28" s="54"/>
      <c r="I28" s="15"/>
      <c r="J28" s="16"/>
      <c r="K28" s="16" t="s">
        <v>68</v>
      </c>
      <c r="L28" s="24">
        <v>0.02</v>
      </c>
      <c r="M28" s="16"/>
      <c r="N28" s="16" t="s">
        <v>116</v>
      </c>
      <c r="O28" s="17">
        <f>IF(OR(O27=C28,C28=""),0,1)</f>
        <v>0</v>
      </c>
      <c r="P28" s="17">
        <f t="shared" ref="P28:Q28" si="0">IF(OR(P27=D28,D28=""),0,1)</f>
        <v>0</v>
      </c>
      <c r="Q28" s="17">
        <f t="shared" si="0"/>
        <v>0</v>
      </c>
      <c r="R28" s="17">
        <f>IF(OR(R27=F28,F28=""),0,1)</f>
        <v>0</v>
      </c>
      <c r="S28" s="16"/>
      <c r="T28" s="16"/>
      <c r="U28" s="16"/>
      <c r="V28" s="16"/>
      <c r="W28" s="16"/>
      <c r="X28" s="16"/>
    </row>
    <row r="29" spans="1:24" x14ac:dyDescent="0.25">
      <c r="A29" s="15"/>
      <c r="B29" s="44" t="s">
        <v>60</v>
      </c>
      <c r="C29" s="129"/>
      <c r="D29" s="129"/>
      <c r="E29" s="129"/>
      <c r="F29" s="129"/>
      <c r="G29" s="54"/>
      <c r="H29" s="54"/>
      <c r="I29" s="15"/>
      <c r="J29" s="16"/>
      <c r="K29" s="16" t="s">
        <v>69</v>
      </c>
      <c r="L29" s="22">
        <v>3.5000000000000003E-2</v>
      </c>
      <c r="M29" s="16"/>
      <c r="N29" s="16" t="s">
        <v>60</v>
      </c>
      <c r="O29" s="17">
        <f>IF(C29&gt;0,1,0)</f>
        <v>0</v>
      </c>
      <c r="P29" s="17">
        <f t="shared" ref="P29:R29" si="1">IF(D29&gt;0,1,0)</f>
        <v>0</v>
      </c>
      <c r="Q29" s="17">
        <f t="shared" si="1"/>
        <v>0</v>
      </c>
      <c r="R29" s="17">
        <f t="shared" si="1"/>
        <v>0</v>
      </c>
      <c r="S29" s="16"/>
      <c r="T29" s="16"/>
      <c r="U29" s="16"/>
      <c r="V29" s="16"/>
      <c r="W29" s="16"/>
      <c r="X29" s="16"/>
    </row>
    <row r="30" spans="1:24" x14ac:dyDescent="0.25">
      <c r="A30" s="15"/>
      <c r="B30" s="44" t="s">
        <v>61</v>
      </c>
      <c r="C30" s="46" t="s">
        <v>24</v>
      </c>
      <c r="D30" s="46" t="s">
        <v>24</v>
      </c>
      <c r="E30" s="46" t="s">
        <v>24</v>
      </c>
      <c r="F30" s="46" t="s">
        <v>24</v>
      </c>
      <c r="G30" s="54"/>
      <c r="H30" s="54"/>
      <c r="I30" s="15"/>
      <c r="J30" s="16"/>
      <c r="K30" s="16" t="s">
        <v>70</v>
      </c>
      <c r="L30" s="24">
        <v>0.05</v>
      </c>
      <c r="M30" s="16"/>
      <c r="N30" s="16" t="s">
        <v>127</v>
      </c>
      <c r="O30" s="17">
        <f>IF(OR(C30=$L$5,C30=""),0,1)</f>
        <v>0</v>
      </c>
      <c r="P30" s="17">
        <f t="shared" ref="P30:R30" si="2">IF(OR(D30=$L$5,D30=""),0,1)</f>
        <v>0</v>
      </c>
      <c r="Q30" s="17">
        <f t="shared" si="2"/>
        <v>0</v>
      </c>
      <c r="R30" s="17">
        <f t="shared" si="2"/>
        <v>0</v>
      </c>
      <c r="S30" s="16"/>
      <c r="T30" s="16"/>
      <c r="U30" s="16"/>
      <c r="V30" s="16"/>
      <c r="W30" s="16"/>
      <c r="X30" s="16"/>
    </row>
    <row r="31" spans="1:24" x14ac:dyDescent="0.25">
      <c r="A31" s="15"/>
      <c r="B31" s="44" t="s">
        <v>63</v>
      </c>
      <c r="C31" s="98" t="str">
        <f>IF($S$18=0,IFERROR(C32/C29,0),$L$25)</f>
        <v>COMPLETE SECTIONS 1 &amp; 2</v>
      </c>
      <c r="D31" s="48" t="str">
        <f>IF($S$18=0,IFERROR(D32/D29,0),"")</f>
        <v/>
      </c>
      <c r="E31" s="48" t="str">
        <f>IF($S$18=0,IFERROR(E32/E29,0),"")</f>
        <v/>
      </c>
      <c r="F31" s="48" t="str">
        <f>IF($S$18=0,IFERROR(F32/F29,0),"")</f>
        <v/>
      </c>
      <c r="G31" s="54"/>
      <c r="H31" s="54"/>
      <c r="I31" s="15"/>
      <c r="J31" s="16"/>
      <c r="K31" s="16" t="s">
        <v>92</v>
      </c>
      <c r="L31" s="22">
        <v>7.4999999999999997E-2</v>
      </c>
      <c r="M31" s="16"/>
      <c r="N31" s="16" t="s">
        <v>128</v>
      </c>
      <c r="O31" s="17">
        <f>IF(C32&gt;0,1,0)</f>
        <v>0</v>
      </c>
      <c r="P31" s="17">
        <f t="shared" ref="P31:R32" si="3">IF(D32&gt;0,1,0)</f>
        <v>0</v>
      </c>
      <c r="Q31" s="17">
        <f t="shared" si="3"/>
        <v>0</v>
      </c>
      <c r="R31" s="17">
        <f t="shared" si="3"/>
        <v>0</v>
      </c>
      <c r="S31" s="16"/>
      <c r="T31" s="16"/>
      <c r="U31" s="16"/>
      <c r="V31" s="16"/>
      <c r="W31" s="16"/>
      <c r="X31" s="16"/>
    </row>
    <row r="32" spans="1:24" x14ac:dyDescent="0.25">
      <c r="A32" s="15"/>
      <c r="B32" s="44" t="s">
        <v>62</v>
      </c>
      <c r="C32" s="99"/>
      <c r="D32" s="99"/>
      <c r="E32" s="99"/>
      <c r="F32" s="99">
        <v>0</v>
      </c>
      <c r="G32" s="54"/>
      <c r="H32" s="54"/>
      <c r="I32" s="15"/>
      <c r="J32" s="16"/>
      <c r="K32" s="16" t="s">
        <v>71</v>
      </c>
      <c r="L32" s="16"/>
      <c r="M32" s="16"/>
      <c r="N32" s="16" t="s">
        <v>129</v>
      </c>
      <c r="O32" s="17">
        <f>IF(C33&gt;0,1,0)</f>
        <v>0</v>
      </c>
      <c r="P32" s="17">
        <f t="shared" si="3"/>
        <v>0</v>
      </c>
      <c r="Q32" s="17">
        <f t="shared" si="3"/>
        <v>0</v>
      </c>
      <c r="R32" s="17">
        <f t="shared" si="3"/>
        <v>0</v>
      </c>
      <c r="S32" s="16"/>
      <c r="T32" s="16"/>
      <c r="U32" s="16"/>
      <c r="V32" s="16"/>
      <c r="W32" s="16"/>
      <c r="X32" s="16"/>
    </row>
    <row r="33" spans="1:24" ht="27.75" x14ac:dyDescent="0.25">
      <c r="A33" s="15"/>
      <c r="B33" s="50" t="s">
        <v>151</v>
      </c>
      <c r="C33" s="99"/>
      <c r="D33" s="99"/>
      <c r="E33" s="99"/>
      <c r="F33" s="99">
        <v>0</v>
      </c>
      <c r="G33" s="54"/>
      <c r="H33" s="54"/>
      <c r="I33" s="15"/>
      <c r="J33" s="16"/>
      <c r="K33" s="16"/>
      <c r="L33" s="16"/>
      <c r="M33" s="16"/>
      <c r="N33" s="16" t="s">
        <v>130</v>
      </c>
      <c r="O33" s="17">
        <f>IF(OR(C35=$L$5,C35=""),0,1)</f>
        <v>0</v>
      </c>
      <c r="P33" s="17">
        <f t="shared" ref="P33:R33" si="4">IF(OR(D35=$L$5,D35=""),0,1)</f>
        <v>0</v>
      </c>
      <c r="Q33" s="17">
        <f t="shared" si="4"/>
        <v>0</v>
      </c>
      <c r="R33" s="17">
        <f t="shared" si="4"/>
        <v>0</v>
      </c>
      <c r="S33" s="16"/>
      <c r="T33" s="16"/>
      <c r="U33" s="16"/>
      <c r="V33" s="16"/>
      <c r="W33" s="16"/>
      <c r="X33" s="16"/>
    </row>
    <row r="34" spans="1:24" x14ac:dyDescent="0.25">
      <c r="A34" s="15"/>
      <c r="B34" s="51" t="s">
        <v>98</v>
      </c>
      <c r="C34" s="100" t="str">
        <f>IF($S$18=0,C32-C33,L25)</f>
        <v>COMPLETE SECTIONS 1 &amp; 2</v>
      </c>
      <c r="D34" s="52" t="str">
        <f>IF($S$18=0,D32-D33,"")</f>
        <v/>
      </c>
      <c r="E34" s="52" t="str">
        <f>IF($S$18=0,E32-E33,"")</f>
        <v/>
      </c>
      <c r="F34" s="52" t="str">
        <f>IF($S$18=0,F32-F33,"")</f>
        <v/>
      </c>
      <c r="G34" s="54"/>
      <c r="H34" s="54"/>
      <c r="I34" s="15"/>
      <c r="J34" s="16"/>
      <c r="K34" s="16"/>
      <c r="L34" s="16"/>
      <c r="M34" s="16"/>
      <c r="N34" s="16"/>
      <c r="O34" s="27">
        <f>SUM(O28:O33)</f>
        <v>0</v>
      </c>
      <c r="P34" s="27">
        <f t="shared" ref="P34:R34" si="5">SUM(P28:P33)</f>
        <v>0</v>
      </c>
      <c r="Q34" s="27">
        <f t="shared" si="5"/>
        <v>0</v>
      </c>
      <c r="R34" s="27">
        <f t="shared" si="5"/>
        <v>0</v>
      </c>
      <c r="S34" s="16"/>
      <c r="T34" s="16"/>
      <c r="U34" s="16"/>
      <c r="V34" s="16"/>
      <c r="W34" s="16"/>
      <c r="X34" s="16"/>
    </row>
    <row r="35" spans="1:24" x14ac:dyDescent="0.25">
      <c r="A35" s="15"/>
      <c r="B35" s="44" t="s">
        <v>99</v>
      </c>
      <c r="C35" s="101" t="s">
        <v>24</v>
      </c>
      <c r="D35" s="101" t="s">
        <v>24</v>
      </c>
      <c r="E35" s="101" t="s">
        <v>24</v>
      </c>
      <c r="F35" s="101" t="s">
        <v>24</v>
      </c>
      <c r="G35" s="54"/>
      <c r="H35" s="54"/>
      <c r="I35" s="15"/>
      <c r="J35" s="16"/>
      <c r="K35" s="16"/>
      <c r="L35" s="16"/>
      <c r="M35" s="16"/>
      <c r="N35" s="16" t="s">
        <v>131</v>
      </c>
      <c r="O35" s="17">
        <f>SUM(O34:R34)</f>
        <v>0</v>
      </c>
      <c r="P35" t="s">
        <v>164</v>
      </c>
      <c r="Q35" s="131">
        <f>COUNTIF(O34:R34,"&gt;0")</f>
        <v>0</v>
      </c>
      <c r="R35" s="16"/>
      <c r="S35" s="16"/>
      <c r="T35" s="16"/>
      <c r="U35" s="16"/>
      <c r="V35" s="16"/>
      <c r="W35" s="16"/>
      <c r="X35" s="16"/>
    </row>
    <row r="36" spans="1:24" x14ac:dyDescent="0.25">
      <c r="A36" s="15"/>
      <c r="B36" s="51" t="s">
        <v>100</v>
      </c>
      <c r="C36" s="52" t="str">
        <f>IF($S$18=0,IFERROR(C34*C35,0),L25)</f>
        <v>COMPLETE SECTIONS 1 &amp; 2</v>
      </c>
      <c r="D36" s="52" t="str">
        <f>IF($S$18=0,IFERROR(D34*D35,0),"")</f>
        <v/>
      </c>
      <c r="E36" s="52" t="str">
        <f>IF($S$18=0,IFERROR(E34*E35,0),"")</f>
        <v/>
      </c>
      <c r="F36" s="52" t="str">
        <f>IF($S$18=0,IFERROR(F34*F35,0),"")</f>
        <v/>
      </c>
      <c r="G36" s="54"/>
      <c r="H36" s="54"/>
      <c r="I36" s="15"/>
      <c r="J36" s="16"/>
      <c r="K36" s="16"/>
      <c r="L36" s="16"/>
      <c r="M36" s="16"/>
      <c r="N36" s="16"/>
      <c r="O36" s="17"/>
      <c r="P36" s="16"/>
      <c r="Q36" s="16"/>
      <c r="R36" s="16"/>
      <c r="S36" s="16"/>
      <c r="T36" s="16"/>
      <c r="U36" s="16"/>
      <c r="V36" s="16"/>
      <c r="W36" s="16"/>
      <c r="X36" s="16"/>
    </row>
    <row r="37" spans="1:24" x14ac:dyDescent="0.25">
      <c r="A37" s="15"/>
      <c r="B37" s="54"/>
      <c r="C37" s="55"/>
      <c r="D37" s="54"/>
      <c r="E37" s="54"/>
      <c r="F37" s="54"/>
      <c r="G37" s="54"/>
      <c r="H37" s="54"/>
      <c r="I37" s="15"/>
      <c r="J37" s="16"/>
      <c r="K37" s="16"/>
      <c r="L37" s="16"/>
      <c r="M37" s="16"/>
      <c r="N37" s="16" t="s">
        <v>133</v>
      </c>
      <c r="O37" s="17">
        <f>IFERROR(IF(O35/Q35=6,0,1),1)</f>
        <v>1</v>
      </c>
      <c r="P37" s="16"/>
      <c r="Q37" s="16"/>
      <c r="R37" s="16"/>
      <c r="S37" s="16"/>
      <c r="T37" s="16"/>
      <c r="U37" s="16"/>
      <c r="V37" s="16"/>
      <c r="W37" s="16"/>
      <c r="X37" s="16"/>
    </row>
    <row r="38" spans="1:24" x14ac:dyDescent="0.25">
      <c r="A38" s="15"/>
      <c r="B38" s="44" t="s">
        <v>73</v>
      </c>
      <c r="C38" s="102" t="str">
        <f>VLOOKUP(O39,K23:L26,2,0)</f>
        <v>COMPLETE SECTIONS 1/2/3</v>
      </c>
      <c r="D38" s="54"/>
      <c r="E38" s="54"/>
      <c r="F38" s="54"/>
      <c r="G38" s="54"/>
      <c r="H38" s="54"/>
      <c r="I38" s="15"/>
      <c r="J38" s="16"/>
      <c r="K38" s="16"/>
      <c r="L38" s="16"/>
      <c r="M38" s="16"/>
      <c r="N38" s="16" t="s">
        <v>132</v>
      </c>
      <c r="O38" s="17">
        <f>IF(C31=L25,2,0)</f>
        <v>2</v>
      </c>
      <c r="P38" s="16"/>
      <c r="Q38" s="16"/>
      <c r="R38" s="16"/>
      <c r="S38" s="16"/>
      <c r="T38" s="16"/>
      <c r="U38" s="16"/>
      <c r="V38" s="16"/>
      <c r="W38" s="16"/>
      <c r="X38" s="16"/>
    </row>
    <row r="39" spans="1:24" ht="27.75" x14ac:dyDescent="0.25">
      <c r="A39" s="15"/>
      <c r="B39" s="50" t="s">
        <v>153</v>
      </c>
      <c r="C39" s="102" t="str">
        <f>IF(O39=0,SUM(C33:F33),"")</f>
        <v/>
      </c>
      <c r="D39" s="54"/>
      <c r="E39" s="54"/>
      <c r="F39" s="54"/>
      <c r="G39" s="54"/>
      <c r="H39" s="54"/>
      <c r="I39" s="15"/>
      <c r="J39" s="16"/>
      <c r="K39" s="16"/>
      <c r="L39" s="16"/>
      <c r="M39" s="16"/>
      <c r="N39" s="16"/>
      <c r="O39" s="27">
        <f>SUM(O37:O38)</f>
        <v>3</v>
      </c>
      <c r="P39" s="16"/>
      <c r="Q39" s="16"/>
      <c r="R39" s="16"/>
      <c r="S39" s="16"/>
      <c r="T39" s="16"/>
      <c r="U39" s="16"/>
      <c r="V39" s="16"/>
      <c r="W39" s="16"/>
      <c r="X39" s="16"/>
    </row>
    <row r="40" spans="1:24" x14ac:dyDescent="0.25">
      <c r="A40" s="15"/>
      <c r="B40" s="44" t="s">
        <v>112</v>
      </c>
      <c r="C40" s="102" t="str">
        <f>IF(O39=0,C38-C39,"")</f>
        <v/>
      </c>
      <c r="D40" s="54"/>
      <c r="E40" s="54"/>
      <c r="F40" s="54"/>
      <c r="G40" s="54"/>
      <c r="H40" s="54"/>
      <c r="I40" s="15"/>
      <c r="J40" s="16"/>
      <c r="K40" s="16"/>
      <c r="L40" s="16" t="s">
        <v>141</v>
      </c>
      <c r="M40" s="16"/>
      <c r="N40" s="16"/>
      <c r="O40" s="17"/>
      <c r="P40" s="16"/>
      <c r="Q40" s="16"/>
      <c r="R40" s="16"/>
      <c r="S40" s="16"/>
      <c r="T40" s="16"/>
      <c r="U40" s="16"/>
      <c r="V40" s="16"/>
      <c r="W40" s="16"/>
      <c r="X40" s="16"/>
    </row>
    <row r="41" spans="1:24" x14ac:dyDescent="0.25">
      <c r="A41" s="15"/>
      <c r="B41" s="44" t="s">
        <v>113</v>
      </c>
      <c r="C41" s="102" t="str">
        <f>IF(O39=0,SUM(C36:F36),"")</f>
        <v/>
      </c>
      <c r="D41" s="54"/>
      <c r="E41" s="54"/>
      <c r="F41" s="54"/>
      <c r="G41" s="54"/>
      <c r="H41" s="54"/>
      <c r="I41" s="15"/>
      <c r="J41" s="16"/>
      <c r="K41" s="16"/>
      <c r="L41" s="16"/>
      <c r="M41" s="16"/>
      <c r="N41" s="16" t="s">
        <v>139</v>
      </c>
      <c r="O41" s="17">
        <f>IF(D45=L5,1,0)</f>
        <v>1</v>
      </c>
      <c r="P41" s="16"/>
      <c r="Q41" s="16"/>
      <c r="R41" s="16"/>
      <c r="S41" s="16"/>
      <c r="T41" s="16"/>
      <c r="U41" s="16"/>
      <c r="V41" s="16"/>
      <c r="W41" s="16"/>
      <c r="X41" s="16"/>
    </row>
    <row r="42" spans="1:24" x14ac:dyDescent="0.25">
      <c r="A42" s="15"/>
      <c r="B42" s="44" t="s">
        <v>101</v>
      </c>
      <c r="C42" s="103"/>
      <c r="D42" s="54"/>
      <c r="E42" s="54"/>
      <c r="F42" s="54"/>
      <c r="G42" s="54"/>
      <c r="H42" s="54"/>
      <c r="I42" s="15"/>
      <c r="J42" s="16"/>
      <c r="K42" s="16"/>
      <c r="L42" s="16"/>
      <c r="M42" s="16"/>
      <c r="N42" s="16" t="s">
        <v>140</v>
      </c>
      <c r="O42" s="17">
        <f>IF(D46=L5,1,0)</f>
        <v>1</v>
      </c>
      <c r="P42" s="16"/>
      <c r="Q42" s="16"/>
      <c r="R42" s="16"/>
      <c r="S42" s="16"/>
      <c r="T42" s="16"/>
      <c r="U42" s="16"/>
      <c r="V42" s="16"/>
      <c r="W42" s="16"/>
      <c r="X42" s="16"/>
    </row>
    <row r="43" spans="1:24" ht="15.75" thickBot="1" x14ac:dyDescent="0.3">
      <c r="A43" s="15"/>
      <c r="B43" s="44" t="str">
        <f>IF(C42&gt;C41,"Refund Due","Royalty Owing")</f>
        <v>Royalty Owing</v>
      </c>
      <c r="C43" s="57" t="str">
        <f>IF(O39=0,C41-C42,"")</f>
        <v/>
      </c>
      <c r="D43" s="54"/>
      <c r="E43" s="54"/>
      <c r="F43" s="54"/>
      <c r="G43" s="54"/>
      <c r="H43" s="54"/>
      <c r="I43" s="15"/>
      <c r="J43" s="16"/>
      <c r="K43" s="16"/>
      <c r="L43" s="16"/>
      <c r="M43" s="16"/>
      <c r="N43" s="16"/>
      <c r="O43" s="27">
        <f>SUM(O41:O42)</f>
        <v>2</v>
      </c>
      <c r="P43" s="16"/>
      <c r="Q43" s="16"/>
      <c r="R43" s="16"/>
      <c r="S43" s="16"/>
      <c r="T43" s="16"/>
      <c r="U43" s="16"/>
      <c r="V43" s="16"/>
      <c r="W43" s="16"/>
      <c r="X43" s="16"/>
    </row>
    <row r="44" spans="1:24" ht="15.75" thickTop="1" x14ac:dyDescent="0.25">
      <c r="A44" s="15"/>
      <c r="B44" s="54"/>
      <c r="C44" s="69"/>
      <c r="D44" s="54"/>
      <c r="E44" s="54"/>
      <c r="F44" s="54"/>
      <c r="G44" s="54"/>
      <c r="H44" s="54"/>
      <c r="I44" s="15"/>
      <c r="J44" s="16"/>
      <c r="K44" s="16"/>
      <c r="L44" s="16"/>
      <c r="M44" s="16"/>
      <c r="N44" s="16"/>
      <c r="O44" s="17"/>
      <c r="P44" s="16"/>
      <c r="Q44" s="16"/>
      <c r="R44" s="16"/>
      <c r="S44" s="16"/>
      <c r="T44" s="16"/>
      <c r="U44" s="16"/>
      <c r="V44" s="16"/>
      <c r="W44" s="16"/>
      <c r="X44" s="16"/>
    </row>
    <row r="45" spans="1:24" ht="27" customHeight="1" x14ac:dyDescent="0.25">
      <c r="A45" s="15"/>
      <c r="B45" s="177" t="s">
        <v>109</v>
      </c>
      <c r="C45" s="177"/>
      <c r="D45" s="178" t="s">
        <v>24</v>
      </c>
      <c r="E45" s="179"/>
      <c r="F45" s="54"/>
      <c r="G45" s="54"/>
      <c r="H45" s="54"/>
      <c r="I45" s="15"/>
      <c r="J45" s="16"/>
      <c r="K45" s="16"/>
      <c r="L45" s="16"/>
      <c r="M45" s="16"/>
      <c r="N45" s="16"/>
      <c r="O45" s="16"/>
      <c r="P45" s="16"/>
      <c r="Q45" s="16"/>
      <c r="R45" s="16"/>
      <c r="S45" s="16"/>
      <c r="T45" s="16"/>
      <c r="U45" s="16"/>
      <c r="V45" s="16"/>
      <c r="W45" s="16"/>
      <c r="X45" s="16"/>
    </row>
    <row r="46" spans="1:24" ht="27.75" customHeight="1" x14ac:dyDescent="0.25">
      <c r="A46" s="15"/>
      <c r="B46" s="180" t="s">
        <v>111</v>
      </c>
      <c r="C46" s="181"/>
      <c r="D46" s="178" t="s">
        <v>24</v>
      </c>
      <c r="E46" s="179"/>
      <c r="F46" s="54"/>
      <c r="G46" s="54"/>
      <c r="H46" s="54"/>
      <c r="I46" s="15"/>
      <c r="J46" s="16"/>
      <c r="K46" s="16"/>
      <c r="L46" s="16"/>
      <c r="M46" s="16"/>
      <c r="N46" s="16"/>
      <c r="O46" s="16"/>
      <c r="P46" s="16"/>
      <c r="Q46" s="16"/>
      <c r="R46" s="16"/>
      <c r="S46" s="16"/>
      <c r="T46" s="16"/>
      <c r="U46" s="16"/>
      <c r="V46" s="16"/>
      <c r="W46" s="16"/>
      <c r="X46" s="16"/>
    </row>
    <row r="47" spans="1:24" x14ac:dyDescent="0.25">
      <c r="A47" s="15"/>
      <c r="B47" s="54"/>
      <c r="C47" s="54"/>
      <c r="D47" s="54"/>
      <c r="E47" s="54"/>
      <c r="F47" s="54"/>
      <c r="G47" s="54"/>
      <c r="H47" s="54"/>
      <c r="I47" s="15"/>
      <c r="J47" s="16"/>
      <c r="K47" s="16"/>
      <c r="L47" s="16"/>
      <c r="M47" s="16"/>
      <c r="N47" s="16"/>
      <c r="O47" s="16"/>
      <c r="P47" s="16"/>
      <c r="Q47" s="16"/>
      <c r="R47" s="16"/>
      <c r="S47" s="16"/>
      <c r="T47" s="16"/>
      <c r="U47" s="16"/>
      <c r="V47" s="16"/>
      <c r="W47" s="16"/>
      <c r="X47" s="16"/>
    </row>
    <row r="48" spans="1:24" x14ac:dyDescent="0.25">
      <c r="A48" s="15"/>
      <c r="B48" s="54"/>
      <c r="C48" s="54"/>
      <c r="D48" s="54"/>
      <c r="E48" s="54"/>
      <c r="F48" s="54"/>
      <c r="G48" s="54"/>
      <c r="H48" s="54"/>
      <c r="I48" s="15"/>
      <c r="J48" s="16"/>
      <c r="K48" s="16"/>
      <c r="L48" s="16"/>
      <c r="M48" s="16"/>
      <c r="N48" s="16"/>
      <c r="O48" s="16"/>
      <c r="P48" s="16"/>
      <c r="Q48" s="16"/>
      <c r="R48" s="16"/>
      <c r="S48" s="16"/>
      <c r="T48" s="16"/>
      <c r="U48" s="16"/>
      <c r="V48" s="16"/>
      <c r="W48" s="16"/>
      <c r="X48" s="16"/>
    </row>
    <row r="49" spans="1:24" x14ac:dyDescent="0.25">
      <c r="A49" s="15"/>
      <c r="B49" s="175" t="s">
        <v>102</v>
      </c>
      <c r="C49" s="176"/>
      <c r="D49" s="176"/>
      <c r="E49" s="176"/>
      <c r="F49" s="176"/>
      <c r="G49" s="176"/>
      <c r="H49" s="176"/>
      <c r="I49" s="15"/>
      <c r="J49" s="16"/>
      <c r="K49" s="16"/>
      <c r="L49" s="16"/>
      <c r="M49" s="16"/>
      <c r="N49" s="16"/>
      <c r="O49" s="16"/>
      <c r="P49" s="16"/>
      <c r="Q49" s="16"/>
      <c r="R49" s="16"/>
      <c r="S49" s="16"/>
      <c r="T49" s="16"/>
      <c r="U49" s="16"/>
      <c r="V49" s="16"/>
      <c r="W49" s="16"/>
      <c r="X49" s="16"/>
    </row>
    <row r="50" spans="1:24" x14ac:dyDescent="0.25">
      <c r="A50" s="15"/>
      <c r="B50" s="104"/>
      <c r="C50" s="105"/>
      <c r="D50" s="106"/>
      <c r="E50" s="107"/>
      <c r="F50" s="107"/>
      <c r="G50" s="106"/>
      <c r="H50" s="108"/>
      <c r="I50" s="8"/>
      <c r="J50" s="16"/>
      <c r="K50" s="16"/>
      <c r="L50" s="16"/>
      <c r="M50" s="16"/>
      <c r="N50" s="16"/>
      <c r="O50" s="16"/>
      <c r="P50" s="16"/>
      <c r="Q50" s="16"/>
      <c r="R50" s="16"/>
      <c r="S50" s="16"/>
      <c r="T50" s="16"/>
      <c r="U50" s="16"/>
      <c r="V50" s="16"/>
      <c r="W50" s="16"/>
      <c r="X50" s="16"/>
    </row>
    <row r="51" spans="1:24" ht="20.25" customHeight="1" x14ac:dyDescent="0.25">
      <c r="A51" s="15"/>
      <c r="B51" s="109" t="s">
        <v>49</v>
      </c>
      <c r="C51" s="162"/>
      <c r="D51" s="162"/>
      <c r="E51" s="162"/>
      <c r="F51" s="110" t="s">
        <v>50</v>
      </c>
      <c r="G51" s="111"/>
      <c r="H51" s="112"/>
      <c r="I51" s="10"/>
      <c r="J51" s="16"/>
      <c r="K51" s="16"/>
      <c r="L51" s="16"/>
      <c r="M51" s="16"/>
      <c r="N51" s="16"/>
      <c r="O51" s="16"/>
      <c r="P51" s="16"/>
      <c r="Q51" s="16"/>
      <c r="R51" s="16"/>
      <c r="S51" s="16"/>
      <c r="T51" s="16"/>
      <c r="U51" s="16"/>
      <c r="V51" s="16"/>
      <c r="W51" s="16"/>
      <c r="X51" s="16"/>
    </row>
    <row r="52" spans="1:24" x14ac:dyDescent="0.25">
      <c r="A52" s="8"/>
      <c r="B52" s="159" t="s">
        <v>142</v>
      </c>
      <c r="C52" s="160"/>
      <c r="D52" s="160"/>
      <c r="E52" s="160"/>
      <c r="F52" s="77"/>
      <c r="G52" s="113" t="s">
        <v>85</v>
      </c>
      <c r="H52" s="114"/>
      <c r="I52" s="10"/>
      <c r="J52" s="16"/>
      <c r="K52" s="16"/>
      <c r="L52" s="16"/>
      <c r="M52" s="16"/>
      <c r="N52" s="16"/>
      <c r="O52" s="16"/>
      <c r="P52" s="16"/>
      <c r="Q52" s="16"/>
      <c r="R52" s="16"/>
      <c r="S52" s="16"/>
      <c r="T52" s="16"/>
      <c r="U52" s="16"/>
      <c r="V52" s="16"/>
      <c r="W52" s="16"/>
      <c r="X52" s="16"/>
    </row>
    <row r="53" spans="1:24" ht="36" customHeight="1" x14ac:dyDescent="0.25">
      <c r="A53" s="8"/>
      <c r="B53" s="163" t="s">
        <v>154</v>
      </c>
      <c r="C53" s="164"/>
      <c r="D53" s="164"/>
      <c r="E53" s="164"/>
      <c r="F53" s="164"/>
      <c r="G53" s="164"/>
      <c r="H53" s="165"/>
      <c r="I53" s="10"/>
      <c r="J53" s="16"/>
      <c r="K53" s="16"/>
      <c r="L53" s="16"/>
      <c r="M53" s="16"/>
      <c r="N53" s="16"/>
      <c r="O53" s="16"/>
      <c r="P53" s="16"/>
      <c r="Q53" s="16"/>
      <c r="R53" s="16"/>
      <c r="S53" s="16"/>
      <c r="T53" s="16"/>
      <c r="U53" s="16"/>
      <c r="V53" s="16"/>
      <c r="W53" s="16"/>
      <c r="X53" s="16"/>
    </row>
    <row r="54" spans="1:24" x14ac:dyDescent="0.25">
      <c r="A54" s="8"/>
      <c r="B54" s="115"/>
      <c r="C54" s="116"/>
      <c r="D54" s="116"/>
      <c r="E54" s="116"/>
      <c r="F54" s="117"/>
      <c r="G54" s="118"/>
      <c r="H54" s="119"/>
      <c r="I54" s="10"/>
      <c r="J54" s="16"/>
      <c r="K54" s="16"/>
      <c r="L54" s="16"/>
      <c r="M54" s="16"/>
      <c r="N54" s="16"/>
      <c r="O54" s="16"/>
      <c r="P54" s="16"/>
      <c r="Q54" s="16"/>
      <c r="R54" s="16"/>
      <c r="S54" s="16"/>
      <c r="T54" s="16"/>
      <c r="U54" s="16"/>
      <c r="V54" s="16"/>
      <c r="W54" s="16"/>
      <c r="X54" s="16"/>
    </row>
    <row r="55" spans="1:24" ht="23.25" customHeight="1" x14ac:dyDescent="0.25">
      <c r="A55" s="8"/>
      <c r="B55" s="120" t="s">
        <v>51</v>
      </c>
      <c r="C55" s="149"/>
      <c r="D55" s="149"/>
      <c r="E55" s="149"/>
      <c r="F55" s="121" t="s">
        <v>52</v>
      </c>
      <c r="G55" s="130"/>
      <c r="H55" s="121"/>
      <c r="I55" s="10"/>
      <c r="J55" s="16"/>
      <c r="K55" s="16"/>
      <c r="L55" s="16"/>
      <c r="M55" s="16"/>
      <c r="N55" s="16"/>
      <c r="O55" s="9"/>
      <c r="P55" s="16"/>
      <c r="Q55" s="16"/>
      <c r="R55" s="16"/>
      <c r="S55" s="16"/>
      <c r="T55" s="16"/>
      <c r="U55" s="16"/>
      <c r="V55" s="16"/>
      <c r="W55" s="16"/>
      <c r="X55" s="16"/>
    </row>
    <row r="56" spans="1:24" x14ac:dyDescent="0.25">
      <c r="A56" s="8"/>
      <c r="B56" s="150" t="s">
        <v>155</v>
      </c>
      <c r="C56" s="151"/>
      <c r="D56" s="151"/>
      <c r="E56" s="151"/>
      <c r="F56" s="151"/>
      <c r="G56" s="151"/>
      <c r="H56" s="152"/>
      <c r="I56" s="8"/>
      <c r="J56" s="9"/>
      <c r="K56" s="16"/>
      <c r="L56" s="9"/>
      <c r="M56" s="9"/>
      <c r="N56" s="16"/>
      <c r="O56" s="9"/>
      <c r="P56" s="9"/>
      <c r="Q56" s="9"/>
      <c r="R56" s="9"/>
      <c r="S56" s="9"/>
      <c r="T56" s="9"/>
      <c r="U56" s="9"/>
      <c r="V56" s="9"/>
      <c r="W56" s="9"/>
      <c r="X56" s="9"/>
    </row>
    <row r="57" spans="1:24" ht="59.25" customHeight="1" x14ac:dyDescent="0.25">
      <c r="A57" s="8"/>
      <c r="B57" s="153"/>
      <c r="C57" s="154"/>
      <c r="D57" s="154"/>
      <c r="E57" s="154"/>
      <c r="F57" s="154"/>
      <c r="G57" s="154"/>
      <c r="H57" s="155"/>
      <c r="I57" s="8"/>
      <c r="J57" s="9"/>
      <c r="K57" s="9"/>
      <c r="L57" s="9"/>
      <c r="M57" s="9"/>
      <c r="N57" s="9"/>
      <c r="O57" s="9"/>
      <c r="P57" s="9"/>
      <c r="Q57" s="9"/>
      <c r="R57" s="9"/>
      <c r="S57" s="9"/>
      <c r="T57" s="9"/>
      <c r="U57" s="9"/>
      <c r="V57" s="9"/>
      <c r="W57" s="9"/>
      <c r="X57" s="9"/>
    </row>
    <row r="58" spans="1:24" x14ac:dyDescent="0.25">
      <c r="A58" s="8"/>
      <c r="B58" s="122"/>
      <c r="C58" s="122"/>
      <c r="D58" s="122"/>
      <c r="E58" s="122"/>
      <c r="F58" s="122"/>
      <c r="G58" s="122"/>
      <c r="H58" s="122"/>
      <c r="I58" s="8"/>
      <c r="J58" s="9"/>
      <c r="K58" s="9"/>
      <c r="L58" s="9"/>
      <c r="M58" s="9"/>
      <c r="N58" s="9"/>
      <c r="O58" s="9"/>
      <c r="P58" s="9"/>
      <c r="Q58" s="9"/>
      <c r="R58" s="9"/>
      <c r="S58" s="9"/>
      <c r="T58" s="9"/>
      <c r="U58" s="9"/>
      <c r="V58" s="9"/>
      <c r="W58" s="9"/>
      <c r="X58" s="9"/>
    </row>
    <row r="59" spans="1:24" ht="69" customHeight="1" x14ac:dyDescent="0.25">
      <c r="A59" s="8"/>
      <c r="B59" s="156" t="s">
        <v>156</v>
      </c>
      <c r="C59" s="157"/>
      <c r="D59" s="157"/>
      <c r="E59" s="157"/>
      <c r="F59" s="157"/>
      <c r="G59" s="157"/>
      <c r="H59" s="158"/>
      <c r="I59" s="15"/>
      <c r="J59" s="9"/>
      <c r="K59" s="9"/>
      <c r="L59" s="9"/>
      <c r="M59" s="9"/>
      <c r="N59" s="9"/>
      <c r="O59" s="9"/>
      <c r="P59" s="9"/>
      <c r="Q59" s="9"/>
      <c r="R59" s="9"/>
      <c r="S59" s="9"/>
      <c r="T59" s="9"/>
      <c r="U59" s="9"/>
      <c r="V59" s="9"/>
      <c r="W59" s="9"/>
      <c r="X59" s="9"/>
    </row>
    <row r="60" spans="1:24" ht="30" customHeight="1" x14ac:dyDescent="0.25">
      <c r="A60" s="8"/>
      <c r="B60" s="123"/>
      <c r="C60" s="123"/>
      <c r="D60" s="123"/>
      <c r="E60" s="123"/>
      <c r="F60" s="123"/>
      <c r="G60" s="123"/>
      <c r="H60" s="123"/>
      <c r="I60" s="15"/>
      <c r="J60" s="9"/>
      <c r="K60" s="9"/>
      <c r="L60" s="9"/>
      <c r="M60" s="9"/>
      <c r="N60" s="9"/>
      <c r="O60" s="9"/>
      <c r="P60" s="9"/>
      <c r="Q60" s="9"/>
      <c r="R60" s="9"/>
      <c r="S60" s="9"/>
      <c r="T60" s="9"/>
      <c r="U60" s="9"/>
      <c r="V60" s="9"/>
      <c r="W60" s="9"/>
      <c r="X60" s="9"/>
    </row>
    <row r="61" spans="1:24" ht="15" customHeight="1" x14ac:dyDescent="0.25">
      <c r="A61" s="161" t="s">
        <v>23</v>
      </c>
      <c r="B61" s="161"/>
      <c r="C61" s="161"/>
      <c r="D61" s="161"/>
      <c r="E61" s="161"/>
      <c r="F61" s="161"/>
      <c r="G61" s="161"/>
      <c r="H61" s="161"/>
      <c r="I61" s="161"/>
      <c r="J61" s="9"/>
      <c r="K61" s="9"/>
      <c r="L61" s="9"/>
      <c r="M61" s="9"/>
      <c r="N61" s="9"/>
      <c r="O61" s="9"/>
      <c r="P61" s="9"/>
      <c r="Q61" s="9"/>
      <c r="R61" s="9"/>
      <c r="S61" s="9"/>
      <c r="T61" s="9"/>
      <c r="U61" s="9"/>
      <c r="V61" s="9"/>
      <c r="W61" s="9"/>
      <c r="X61" s="9"/>
    </row>
  </sheetData>
  <sheetProtection algorithmName="SHA-512" hashValue="Kud26EIsMiCBnSHC60XY0QWXNjWBDktNo/Gm+D+fyx+cU3i4o+h82esdYEnn9FdLTiSTPy+qX0B4OoWAbga+HA==" saltValue="VfW/Em5VKwf6THc6hIFH9w==" spinCount="100000" sheet="1" objects="1" scenarios="1"/>
  <mergeCells count="26">
    <mergeCell ref="B3:I3"/>
    <mergeCell ref="B4:I4"/>
    <mergeCell ref="D9:H9"/>
    <mergeCell ref="D10:H10"/>
    <mergeCell ref="G21:H21"/>
    <mergeCell ref="B6:H6"/>
    <mergeCell ref="B14:H14"/>
    <mergeCell ref="C7:H7"/>
    <mergeCell ref="C51:E51"/>
    <mergeCell ref="B53:H53"/>
    <mergeCell ref="C19:H19"/>
    <mergeCell ref="C20:H20"/>
    <mergeCell ref="E22:H22"/>
    <mergeCell ref="B24:C24"/>
    <mergeCell ref="D24:E24"/>
    <mergeCell ref="B49:H49"/>
    <mergeCell ref="B45:C45"/>
    <mergeCell ref="D45:E45"/>
    <mergeCell ref="B46:C46"/>
    <mergeCell ref="D46:E46"/>
    <mergeCell ref="B27:H27"/>
    <mergeCell ref="C55:E55"/>
    <mergeCell ref="B56:H57"/>
    <mergeCell ref="B59:H59"/>
    <mergeCell ref="B52:E52"/>
    <mergeCell ref="A61:I61"/>
  </mergeCells>
  <phoneticPr fontId="16" type="noConversion"/>
  <conditionalFormatting sqref="F17 H17">
    <cfRule type="expression" dxfId="5" priority="5">
      <formula>$C$17&lt;&gt;"Yes"</formula>
    </cfRule>
    <cfRule type="expression" dxfId="4" priority="6">
      <formula>$D$10="Yes"</formula>
    </cfRule>
  </conditionalFormatting>
  <dataValidations count="13">
    <dataValidation type="list" allowBlank="1" showInputMessage="1" showErrorMessage="1" sqref="E21" xr:uid="{00000000-0002-0000-0100-000000000000}">
      <formula1>$N$10:$N$18</formula1>
    </dataValidation>
    <dataValidation type="list" allowBlank="1" showInputMessage="1" showErrorMessage="1" sqref="D24:D26 D45:E45" xr:uid="{00000000-0002-0000-0100-000001000000}">
      <formula1>$L$5:$L$7</formula1>
    </dataValidation>
    <dataValidation type="list" allowBlank="1" showInputMessage="1" showErrorMessage="1" promptTitle="Important:" prompt="Selecting &quot;Yes&quot; for part year return will not impact any calculations in the royalty return workbook. This question is for information purposes only." sqref="C17" xr:uid="{00000000-0002-0000-0100-000002000000}">
      <formula1>$L$6:$L$7</formula1>
    </dataValidation>
    <dataValidation type="list" allowBlank="1" showInputMessage="1" showErrorMessage="1" errorTitle="Invalid Entry!" error="Please select a date from the list" promptTitle="Period" prompt="Select Date" sqref="C15" xr:uid="{00000000-0002-0000-0100-000003000000}">
      <formula1>$N$5:$N$7</formula1>
    </dataValidation>
    <dataValidation type="custom" showInputMessage="1" showErrorMessage="1" errorTitle="Error" error="Please enter a date within the period of return dates. E.g. if the period of the return is 01 July 2023 to 30 June 2024 - enter a date between these two dates in the format dd/mm/yyyy, otherwise the date will be invalid." sqref="F17" xr:uid="{00000000-0002-0000-0100-000004000000}">
      <formula1>C17="Yes"</formula1>
    </dataValidation>
    <dataValidation type="list" allowBlank="1" showInputMessage="1" showErrorMessage="1" errorTitle="Invalid entry!" error="Please select a year from the list" promptTitle="Period" prompt="Select Year" sqref="D15" xr:uid="{00000000-0002-0000-0100-000005000000}">
      <formula1>$O$5:$O$23</formula1>
    </dataValidation>
    <dataValidation type="custom" allowBlank="1" showInputMessage="1" showErrorMessage="1" errorTitle="Incorrect End Date" error="Please enter a date within the period of return dates. The date will only be accepted if a later date than the part year start date is entered in the format dd/mm/yyyy." sqref="H17" xr:uid="{00000000-0002-0000-0100-000006000000}">
      <formula1>IF(C17=L7, H17=EDATE(F17, 12)-1, IF(C17=L6, H17&gt;F17))</formula1>
    </dataValidation>
    <dataValidation type="custom" allowBlank="1" showInputMessage="1" showErrorMessage="1" errorTitle="Incorrect Period of Return Date" error="The royalty year cannot commence on 1 January 2023." sqref="G16" xr:uid="{00000000-0002-0000-0100-000007000000}">
      <formula1>OR(H15&lt;&gt;M10, E16&lt;&gt;N10)</formula1>
    </dataValidation>
    <dataValidation type="list" allowBlank="1" showInputMessage="1" showErrorMessage="1" sqref="D46:E46" xr:uid="{00000000-0002-0000-0100-000008000000}">
      <formula1>$L$5:$L$8</formula1>
    </dataValidation>
    <dataValidation type="custom" allowBlank="1" showInputMessage="1" showErrorMessage="1" error="Please enter a positive value." prompt="Please enter positive value" sqref="C42 C33:F33" xr:uid="{00000000-0002-0000-0100-000009000000}">
      <formula1>C33&gt;-1</formula1>
    </dataValidation>
    <dataValidation type="custom" allowBlank="1" showInputMessage="1" showErrorMessage="1" sqref="C29:F29" xr:uid="{00000000-0002-0000-0100-00000A000000}">
      <formula1>C29&gt;-1</formula1>
    </dataValidation>
    <dataValidation type="list" showInputMessage="1" showErrorMessage="1" sqref="C30:F30" xr:uid="{00000000-0002-0000-0100-00000B000000}">
      <formula1>$K$27:$K$32</formula1>
    </dataValidation>
    <dataValidation type="list" showInputMessage="1" showErrorMessage="1" sqref="C35:F35" xr:uid="{00000000-0002-0000-0100-00000C000000}">
      <formula1>$L$27:$L$31</formula1>
    </dataValidation>
  </dataValidations>
  <hyperlinks>
    <hyperlink ref="A61:D61" r:id="rId1" tooltip="Link to RG-MRA-006" display="For futher detail refer to the Royalty Guideline RG-MRA-006: Capital Recognition Deduction and Royalty Guideline RG-MRA-007: CRD Factors available at this link" xr:uid="{00000000-0004-0000-0100-000000000000}"/>
    <hyperlink ref="A61:H61" location="'Main Page'!A1" tooltip="navigating around the spreadsheet" display="Click To Return To Top" xr:uid="{00000000-0004-0000-0100-000001000000}"/>
    <hyperlink ref="B56:H57" r:id="rId2" display="It is an offence under section 49 of the Mineral Royalty Act 1982 (NT) to make a false statement or answer when completing this return. Maximum 40 penalty units apply (refer to www.revenue.nt.gov.au for more information)." xr:uid="{00000000-0004-0000-0100-000002000000}"/>
  </hyperlinks>
  <pageMargins left="0.25" right="0.25" top="0.75" bottom="0.75" header="0.3" footer="0.3"/>
  <pageSetup paperSize="9" scale="61" fitToHeight="0" orientation="portrait" r:id="rId3"/>
  <drawing r:id="rId4"/>
  <extLst>
    <ext xmlns:x14="http://schemas.microsoft.com/office/spreadsheetml/2009/9/main" uri="{78C0D931-6437-407d-A8EE-F0AAD7539E65}">
      <x14:conditionalFormattings>
        <x14:conditionalFormatting xmlns:xm="http://schemas.microsoft.com/office/excel/2006/main">
          <x14:cfRule type="containsText" priority="4" operator="containsText" id="{FDB3A523-28B2-4C17-8A0D-B12AD7066AE5}">
            <xm:f>NOT(ISERROR(SEARCH($L$25,C31)))</xm:f>
            <xm:f>$L$25</xm:f>
            <x14:dxf>
              <font>
                <color rgb="FF9C0006"/>
              </font>
              <fill>
                <patternFill>
                  <bgColor rgb="FFFFC7CE"/>
                </patternFill>
              </fill>
            </x14:dxf>
          </x14:cfRule>
          <xm:sqref>C31 C34 C36 C38</xm:sqref>
        </x14:conditionalFormatting>
        <x14:conditionalFormatting xmlns:xm="http://schemas.microsoft.com/office/excel/2006/main">
          <x14:cfRule type="containsText" priority="2" operator="containsText" id="{1BEE0743-9FDE-4766-98F9-B8D6D6DD0E3D}">
            <xm:f>NOT(ISERROR(SEARCH($L$24,C38)))</xm:f>
            <xm:f>$L$24</xm:f>
            <x14:dxf>
              <font>
                <color rgb="FF9C0006"/>
              </font>
              <fill>
                <patternFill>
                  <bgColor rgb="FFFFC7CE"/>
                </patternFill>
              </fill>
            </x14:dxf>
          </x14:cfRule>
          <x14:cfRule type="containsText" priority="3" operator="containsText" id="{7833C3C2-7619-477F-8AB6-EBB84FF59456}">
            <xm:f>NOT(ISERROR(SEARCH($L$26,C38)))</xm:f>
            <xm:f>$L$26</xm:f>
            <x14:dxf>
              <font>
                <color rgb="FF9C0006"/>
              </font>
              <fill>
                <patternFill>
                  <bgColor rgb="FFFFC7CE"/>
                </patternFill>
              </fill>
            </x14:dxf>
          </x14:cfRule>
          <xm:sqref>C38</xm:sqref>
        </x14:conditionalFormatting>
        <x14:conditionalFormatting xmlns:xm="http://schemas.microsoft.com/office/excel/2006/main">
          <x14:cfRule type="containsText" priority="1" operator="containsText" id="{4B7531AD-A9DE-4DDB-8465-72071476ED5E}">
            <xm:f>NOT(ISERROR(SEARCH($L$40,C55)))</xm:f>
            <xm:f>$L$40</xm:f>
            <x14:dxf>
              <font>
                <color rgb="FF9C0006"/>
              </font>
              <fill>
                <patternFill>
                  <bgColor rgb="FFFFC7CE"/>
                </patternFill>
              </fill>
            </x14:dxf>
          </x14:cfRule>
          <xm:sqref>C55:E55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3"/>
  <sheetViews>
    <sheetView topLeftCell="A3" zoomScaleNormal="100" workbookViewId="0">
      <selection activeCell="D29" sqref="D29:G29"/>
    </sheetView>
  </sheetViews>
  <sheetFormatPr defaultColWidth="0" defaultRowHeight="15" customHeight="1" zeroHeight="1" x14ac:dyDescent="0.2"/>
  <cols>
    <col min="1" max="1" width="2.28515625" style="29" customWidth="1"/>
    <col min="2" max="13" width="9.140625" style="29" customWidth="1"/>
    <col min="14" max="14" width="2.28515625" style="29" customWidth="1"/>
    <col min="15" max="17" width="9.140625" style="29" hidden="1" customWidth="1"/>
    <col min="18" max="18" width="12" style="29" hidden="1" customWidth="1"/>
    <col min="19" max="19" width="10.7109375" style="29" hidden="1" customWidth="1"/>
    <col min="20" max="16384" width="9.140625" style="29" hidden="1"/>
  </cols>
  <sheetData>
    <row r="1" spans="1:19" ht="14.25" x14ac:dyDescent="0.2">
      <c r="A1" s="15"/>
      <c r="B1" s="15"/>
      <c r="C1" s="15"/>
      <c r="D1" s="15"/>
      <c r="E1" s="15"/>
      <c r="F1" s="15"/>
      <c r="G1" s="15"/>
      <c r="H1" s="15"/>
      <c r="I1" s="15"/>
      <c r="J1" s="15"/>
      <c r="K1" s="15"/>
      <c r="L1" s="15"/>
      <c r="M1" s="15"/>
      <c r="N1" s="15"/>
      <c r="O1" s="16"/>
      <c r="P1" s="16"/>
      <c r="Q1" s="16"/>
      <c r="R1" s="16"/>
      <c r="S1" s="16"/>
    </row>
    <row r="2" spans="1:19" ht="18" x14ac:dyDescent="0.25">
      <c r="A2" s="15"/>
      <c r="B2" s="199" t="s">
        <v>0</v>
      </c>
      <c r="C2" s="199"/>
      <c r="D2" s="199"/>
      <c r="E2" s="199"/>
      <c r="F2" s="199"/>
      <c r="G2" s="199"/>
      <c r="H2" s="199"/>
      <c r="I2" s="199"/>
      <c r="J2" s="199"/>
      <c r="K2" s="199"/>
      <c r="L2" s="199"/>
      <c r="M2" s="199"/>
      <c r="N2" s="30"/>
      <c r="O2" s="16"/>
      <c r="P2" s="16"/>
      <c r="Q2" s="16"/>
      <c r="R2" s="16"/>
      <c r="S2" s="16"/>
    </row>
    <row r="3" spans="1:19" x14ac:dyDescent="0.2">
      <c r="A3" s="15"/>
      <c r="B3" s="200" t="s">
        <v>148</v>
      </c>
      <c r="C3" s="200"/>
      <c r="D3" s="200"/>
      <c r="E3" s="200"/>
      <c r="F3" s="200"/>
      <c r="G3" s="200"/>
      <c r="H3" s="200"/>
      <c r="I3" s="200"/>
      <c r="J3" s="200"/>
      <c r="K3" s="200"/>
      <c r="L3" s="200"/>
      <c r="M3" s="200"/>
      <c r="N3" s="30"/>
      <c r="O3" s="16"/>
      <c r="P3" s="16"/>
      <c r="Q3" s="16"/>
      <c r="R3" s="16"/>
      <c r="S3" s="16"/>
    </row>
    <row r="4" spans="1:19" ht="8.25" customHeight="1" x14ac:dyDescent="0.2">
      <c r="A4" s="15"/>
      <c r="B4" s="31"/>
      <c r="C4" s="31"/>
      <c r="D4" s="31"/>
      <c r="E4" s="31"/>
      <c r="F4" s="31"/>
      <c r="G4" s="32"/>
      <c r="H4" s="32"/>
      <c r="I4" s="25"/>
      <c r="J4" s="25"/>
      <c r="K4" s="25"/>
      <c r="L4" s="25"/>
      <c r="M4" s="25"/>
      <c r="N4" s="25"/>
      <c r="O4" s="16"/>
      <c r="P4" s="16"/>
      <c r="Q4" s="16"/>
      <c r="R4" s="16"/>
      <c r="S4" s="16"/>
    </row>
    <row r="5" spans="1:19" ht="14.25" x14ac:dyDescent="0.2">
      <c r="A5" s="15"/>
      <c r="B5" s="31"/>
      <c r="C5" s="31"/>
      <c r="D5" s="31"/>
      <c r="E5" s="31"/>
      <c r="F5" s="31"/>
      <c r="G5" s="32"/>
      <c r="H5" s="32"/>
      <c r="I5" s="25"/>
      <c r="J5" s="25"/>
      <c r="K5" s="25"/>
      <c r="L5" s="33"/>
      <c r="M5" s="25"/>
      <c r="N5" s="34"/>
      <c r="O5" s="16"/>
      <c r="P5" s="16"/>
      <c r="Q5" s="16"/>
      <c r="R5" s="16"/>
      <c r="S5" s="16"/>
    </row>
    <row r="6" spans="1:19" ht="14.25" x14ac:dyDescent="0.2">
      <c r="A6" s="15"/>
      <c r="B6" s="146" t="s">
        <v>54</v>
      </c>
      <c r="C6" s="147"/>
      <c r="D6" s="147"/>
      <c r="E6" s="147"/>
      <c r="F6" s="147"/>
      <c r="G6" s="147"/>
      <c r="H6" s="147"/>
      <c r="I6" s="147"/>
      <c r="J6" s="147"/>
      <c r="K6" s="147"/>
      <c r="L6" s="147"/>
      <c r="M6" s="148"/>
      <c r="N6" s="34"/>
      <c r="O6" s="16" t="s">
        <v>116</v>
      </c>
      <c r="P6" s="16" t="str">
        <f>IF('Main Page'!C19=0,"",'Main Page'!C19)</f>
        <v/>
      </c>
      <c r="Q6" s="16"/>
      <c r="R6" s="16"/>
      <c r="S6" s="16"/>
    </row>
    <row r="7" spans="1:19" ht="14.25" x14ac:dyDescent="0.2">
      <c r="A7" s="15"/>
      <c r="B7" s="70"/>
      <c r="C7" s="70"/>
      <c r="D7" s="70"/>
      <c r="E7" s="70"/>
      <c r="F7" s="70"/>
      <c r="G7" s="54"/>
      <c r="H7" s="54"/>
      <c r="I7" s="54"/>
      <c r="J7" s="54"/>
      <c r="K7" s="54"/>
      <c r="L7" s="54"/>
      <c r="M7" s="54"/>
      <c r="N7" s="34"/>
      <c r="O7" s="16"/>
      <c r="P7" s="16"/>
      <c r="Q7" s="16"/>
      <c r="R7" s="16"/>
      <c r="S7" s="16"/>
    </row>
    <row r="8" spans="1:19" ht="18" customHeight="1" x14ac:dyDescent="0.2">
      <c r="A8" s="15"/>
      <c r="B8" s="70"/>
      <c r="C8" s="70"/>
      <c r="D8" s="70"/>
      <c r="E8" s="70"/>
      <c r="F8" s="70"/>
      <c r="G8" s="71"/>
      <c r="H8" s="72"/>
      <c r="I8" s="73" t="s">
        <v>55</v>
      </c>
      <c r="J8" s="201" t="str">
        <f>IFERROR(P6,"")</f>
        <v/>
      </c>
      <c r="K8" s="202"/>
      <c r="L8" s="202"/>
      <c r="M8" s="203"/>
      <c r="N8" s="35"/>
      <c r="O8" s="16" t="s">
        <v>87</v>
      </c>
      <c r="P8" s="16" t="str">
        <f>'Main Page'!C15</f>
        <v>Select Date</v>
      </c>
      <c r="Q8" s="16" t="str">
        <f>'Main Page'!D15</f>
        <v>Select Year</v>
      </c>
      <c r="R8" s="36" t="str">
        <f>P8&amp;" "&amp;Q8</f>
        <v>Select Date Select Year</v>
      </c>
      <c r="S8" s="37" t="str">
        <f>IFERROR(DATEVALUE(R8),"")</f>
        <v/>
      </c>
    </row>
    <row r="9" spans="1:19" ht="14.25" x14ac:dyDescent="0.2">
      <c r="A9" s="15"/>
      <c r="B9" s="70"/>
      <c r="C9" s="70"/>
      <c r="D9" s="70"/>
      <c r="E9" s="70"/>
      <c r="F9" s="70"/>
      <c r="G9" s="70"/>
      <c r="H9" s="70"/>
      <c r="I9" s="70"/>
      <c r="J9" s="70"/>
      <c r="K9" s="70"/>
      <c r="L9" s="74"/>
      <c r="M9" s="54"/>
      <c r="N9" s="15"/>
      <c r="O9" s="16" t="s">
        <v>88</v>
      </c>
      <c r="P9" s="16" t="str">
        <f>'Main Page'!F15</f>
        <v>Select Date</v>
      </c>
      <c r="Q9" s="16" t="str">
        <f>'Main Page'!G15</f>
        <v>Select Year</v>
      </c>
      <c r="R9" s="36" t="str">
        <f>P9&amp;" "&amp;Q9</f>
        <v>Select Date Select Year</v>
      </c>
      <c r="S9" s="37" t="str">
        <f>IFERROR(DATEVALUE(R9),"")</f>
        <v/>
      </c>
    </row>
    <row r="10" spans="1:19" ht="22.5" customHeight="1" x14ac:dyDescent="0.2">
      <c r="A10" s="15"/>
      <c r="B10" s="204" t="s">
        <v>56</v>
      </c>
      <c r="C10" s="205"/>
      <c r="D10" s="206" t="str">
        <f>IF('Main Page'!C17="No",Tenements!S8,Tenements!S10)</f>
        <v/>
      </c>
      <c r="E10" s="207"/>
      <c r="F10" s="207"/>
      <c r="G10" s="208"/>
      <c r="H10" s="75" t="s">
        <v>57</v>
      </c>
      <c r="I10" s="206" t="str">
        <f>IF('Main Page'!C17="No",Tenements!S9,Tenements!S11)</f>
        <v/>
      </c>
      <c r="J10" s="207"/>
      <c r="K10" s="207"/>
      <c r="L10" s="207"/>
      <c r="M10" s="208"/>
      <c r="N10" s="25"/>
      <c r="O10" s="16" t="s">
        <v>87</v>
      </c>
      <c r="P10" s="16"/>
      <c r="Q10" s="16"/>
      <c r="R10" s="16"/>
      <c r="S10" s="37">
        <f>'Main Page'!F17</f>
        <v>0</v>
      </c>
    </row>
    <row r="11" spans="1:19" ht="14.25" x14ac:dyDescent="0.2">
      <c r="A11" s="15"/>
      <c r="B11" s="70"/>
      <c r="C11" s="70"/>
      <c r="D11" s="70"/>
      <c r="E11" s="70"/>
      <c r="F11" s="70"/>
      <c r="G11" s="70"/>
      <c r="H11" s="70"/>
      <c r="I11" s="70"/>
      <c r="J11" s="70"/>
      <c r="K11" s="76"/>
      <c r="L11" s="76"/>
      <c r="M11" s="77"/>
      <c r="N11" s="25"/>
      <c r="O11" s="16" t="s">
        <v>88</v>
      </c>
      <c r="P11" s="16"/>
      <c r="Q11" s="16"/>
      <c r="R11" s="16"/>
      <c r="S11" s="37">
        <f>'Main Page'!H17</f>
        <v>0</v>
      </c>
    </row>
    <row r="12" spans="1:19" ht="27" customHeight="1" thickBot="1" x14ac:dyDescent="0.25">
      <c r="A12" s="15"/>
      <c r="B12" s="193" t="s">
        <v>28</v>
      </c>
      <c r="C12" s="194"/>
      <c r="D12" s="193" t="s">
        <v>115</v>
      </c>
      <c r="E12" s="195"/>
      <c r="F12" s="195"/>
      <c r="G12" s="194"/>
      <c r="H12" s="193" t="s">
        <v>29</v>
      </c>
      <c r="I12" s="195"/>
      <c r="J12" s="195"/>
      <c r="K12" s="195"/>
      <c r="L12" s="195"/>
      <c r="M12" s="194"/>
      <c r="N12" s="25"/>
      <c r="O12" s="16"/>
      <c r="P12" s="16"/>
      <c r="Q12" s="16"/>
      <c r="R12" s="16"/>
      <c r="S12" s="16"/>
    </row>
    <row r="13" spans="1:19" ht="22.5" customHeight="1" thickTop="1" x14ac:dyDescent="0.2">
      <c r="A13" s="19"/>
      <c r="B13" s="196"/>
      <c r="C13" s="197"/>
      <c r="D13" s="196"/>
      <c r="E13" s="198"/>
      <c r="F13" s="198"/>
      <c r="G13" s="197"/>
      <c r="H13" s="196"/>
      <c r="I13" s="198"/>
      <c r="J13" s="198"/>
      <c r="K13" s="198"/>
      <c r="L13" s="198"/>
      <c r="M13" s="197"/>
      <c r="N13" s="25"/>
    </row>
    <row r="14" spans="1:19" ht="22.5" customHeight="1" x14ac:dyDescent="0.2">
      <c r="A14" s="19"/>
      <c r="B14" s="190"/>
      <c r="C14" s="191"/>
      <c r="D14" s="190"/>
      <c r="E14" s="192"/>
      <c r="F14" s="192"/>
      <c r="G14" s="191"/>
      <c r="H14" s="190"/>
      <c r="I14" s="192"/>
      <c r="J14" s="192"/>
      <c r="K14" s="192"/>
      <c r="L14" s="192"/>
      <c r="M14" s="191"/>
      <c r="N14" s="25"/>
    </row>
    <row r="15" spans="1:19" ht="22.5" customHeight="1" x14ac:dyDescent="0.2">
      <c r="A15" s="19"/>
      <c r="B15" s="190"/>
      <c r="C15" s="191"/>
      <c r="D15" s="190"/>
      <c r="E15" s="192"/>
      <c r="F15" s="192"/>
      <c r="G15" s="191"/>
      <c r="H15" s="190"/>
      <c r="I15" s="192"/>
      <c r="J15" s="192"/>
      <c r="K15" s="192"/>
      <c r="L15" s="192"/>
      <c r="M15" s="191"/>
      <c r="N15" s="25"/>
    </row>
    <row r="16" spans="1:19" ht="22.5" customHeight="1" x14ac:dyDescent="0.2">
      <c r="A16" s="19"/>
      <c r="B16" s="190"/>
      <c r="C16" s="191"/>
      <c r="D16" s="190"/>
      <c r="E16" s="192"/>
      <c r="F16" s="192"/>
      <c r="G16" s="191"/>
      <c r="H16" s="190"/>
      <c r="I16" s="192"/>
      <c r="J16" s="192"/>
      <c r="K16" s="192"/>
      <c r="L16" s="192"/>
      <c r="M16" s="191"/>
      <c r="N16" s="25"/>
    </row>
    <row r="17" spans="1:14" ht="22.5" customHeight="1" x14ac:dyDescent="0.2">
      <c r="A17" s="19"/>
      <c r="B17" s="190"/>
      <c r="C17" s="191"/>
      <c r="D17" s="190"/>
      <c r="E17" s="192"/>
      <c r="F17" s="192"/>
      <c r="G17" s="191"/>
      <c r="H17" s="190"/>
      <c r="I17" s="192"/>
      <c r="J17" s="192"/>
      <c r="K17" s="192"/>
      <c r="L17" s="192"/>
      <c r="M17" s="191"/>
      <c r="N17" s="25"/>
    </row>
    <row r="18" spans="1:14" ht="22.5" customHeight="1" x14ac:dyDescent="0.2">
      <c r="A18" s="19"/>
      <c r="B18" s="190"/>
      <c r="C18" s="191"/>
      <c r="D18" s="190"/>
      <c r="E18" s="192"/>
      <c r="F18" s="192"/>
      <c r="G18" s="191"/>
      <c r="H18" s="190"/>
      <c r="I18" s="192"/>
      <c r="J18" s="192"/>
      <c r="K18" s="192"/>
      <c r="L18" s="192"/>
      <c r="M18" s="191"/>
      <c r="N18" s="25"/>
    </row>
    <row r="19" spans="1:14" ht="22.5" customHeight="1" x14ac:dyDescent="0.2">
      <c r="A19" s="19"/>
      <c r="B19" s="190"/>
      <c r="C19" s="191"/>
      <c r="D19" s="190"/>
      <c r="E19" s="192"/>
      <c r="F19" s="192"/>
      <c r="G19" s="191"/>
      <c r="H19" s="190"/>
      <c r="I19" s="192"/>
      <c r="J19" s="192"/>
      <c r="K19" s="192"/>
      <c r="L19" s="192"/>
      <c r="M19" s="191"/>
      <c r="N19" s="25"/>
    </row>
    <row r="20" spans="1:14" ht="22.5" customHeight="1" x14ac:dyDescent="0.2">
      <c r="A20" s="19"/>
      <c r="B20" s="190"/>
      <c r="C20" s="191"/>
      <c r="D20" s="190"/>
      <c r="E20" s="192"/>
      <c r="F20" s="192"/>
      <c r="G20" s="191"/>
      <c r="H20" s="190"/>
      <c r="I20" s="192"/>
      <c r="J20" s="192"/>
      <c r="K20" s="192"/>
      <c r="L20" s="192"/>
      <c r="M20" s="191"/>
      <c r="N20" s="25"/>
    </row>
    <row r="21" spans="1:14" ht="22.5" customHeight="1" x14ac:dyDescent="0.2">
      <c r="A21" s="19"/>
      <c r="B21" s="190"/>
      <c r="C21" s="191"/>
      <c r="D21" s="190"/>
      <c r="E21" s="192"/>
      <c r="F21" s="192"/>
      <c r="G21" s="191"/>
      <c r="H21" s="190"/>
      <c r="I21" s="192"/>
      <c r="J21" s="192"/>
      <c r="K21" s="192"/>
      <c r="L21" s="192"/>
      <c r="M21" s="191"/>
      <c r="N21" s="25"/>
    </row>
    <row r="22" spans="1:14" ht="22.5" customHeight="1" x14ac:dyDescent="0.2">
      <c r="A22" s="19"/>
      <c r="B22" s="190"/>
      <c r="C22" s="191"/>
      <c r="D22" s="190"/>
      <c r="E22" s="192"/>
      <c r="F22" s="192"/>
      <c r="G22" s="191"/>
      <c r="H22" s="190"/>
      <c r="I22" s="192"/>
      <c r="J22" s="192"/>
      <c r="K22" s="192"/>
      <c r="L22" s="192"/>
      <c r="M22" s="191"/>
      <c r="N22" s="25"/>
    </row>
    <row r="23" spans="1:14" ht="22.5" customHeight="1" x14ac:dyDescent="0.2">
      <c r="A23" s="19"/>
      <c r="B23" s="190"/>
      <c r="C23" s="191"/>
      <c r="D23" s="190"/>
      <c r="E23" s="192"/>
      <c r="F23" s="192"/>
      <c r="G23" s="191"/>
      <c r="H23" s="190"/>
      <c r="I23" s="192"/>
      <c r="J23" s="192"/>
      <c r="K23" s="192"/>
      <c r="L23" s="192"/>
      <c r="M23" s="191"/>
      <c r="N23" s="25"/>
    </row>
    <row r="24" spans="1:14" ht="22.5" customHeight="1" x14ac:dyDescent="0.2">
      <c r="A24" s="19"/>
      <c r="B24" s="190"/>
      <c r="C24" s="191"/>
      <c r="D24" s="190"/>
      <c r="E24" s="192"/>
      <c r="F24" s="192"/>
      <c r="G24" s="191"/>
      <c r="H24" s="190"/>
      <c r="I24" s="192"/>
      <c r="J24" s="192"/>
      <c r="K24" s="192"/>
      <c r="L24" s="192"/>
      <c r="M24" s="191"/>
      <c r="N24" s="25"/>
    </row>
    <row r="25" spans="1:14" ht="22.5" customHeight="1" x14ac:dyDescent="0.2">
      <c r="A25" s="19"/>
      <c r="B25" s="190"/>
      <c r="C25" s="191"/>
      <c r="D25" s="190"/>
      <c r="E25" s="192"/>
      <c r="F25" s="192"/>
      <c r="G25" s="191"/>
      <c r="H25" s="190"/>
      <c r="I25" s="192"/>
      <c r="J25" s="192"/>
      <c r="K25" s="192"/>
      <c r="L25" s="192"/>
      <c r="M25" s="191"/>
      <c r="N25" s="25"/>
    </row>
    <row r="26" spans="1:14" ht="22.5" customHeight="1" x14ac:dyDescent="0.2">
      <c r="A26" s="19"/>
      <c r="B26" s="190"/>
      <c r="C26" s="191"/>
      <c r="D26" s="190"/>
      <c r="E26" s="192"/>
      <c r="F26" s="192"/>
      <c r="G26" s="191"/>
      <c r="H26" s="190"/>
      <c r="I26" s="192"/>
      <c r="J26" s="192"/>
      <c r="K26" s="192"/>
      <c r="L26" s="192"/>
      <c r="M26" s="191"/>
      <c r="N26" s="25"/>
    </row>
    <row r="27" spans="1:14" ht="22.5" customHeight="1" x14ac:dyDescent="0.2">
      <c r="A27" s="19"/>
      <c r="B27" s="190"/>
      <c r="C27" s="191"/>
      <c r="D27" s="190"/>
      <c r="E27" s="192"/>
      <c r="F27" s="192"/>
      <c r="G27" s="191"/>
      <c r="H27" s="190"/>
      <c r="I27" s="192"/>
      <c r="J27" s="192"/>
      <c r="K27" s="192"/>
      <c r="L27" s="192"/>
      <c r="M27" s="191"/>
      <c r="N27" s="25"/>
    </row>
    <row r="28" spans="1:14" ht="22.5" customHeight="1" x14ac:dyDescent="0.2">
      <c r="A28" s="19"/>
      <c r="B28" s="190"/>
      <c r="C28" s="191"/>
      <c r="D28" s="190"/>
      <c r="E28" s="192"/>
      <c r="F28" s="192"/>
      <c r="G28" s="191"/>
      <c r="H28" s="190"/>
      <c r="I28" s="192"/>
      <c r="J28" s="192"/>
      <c r="K28" s="192"/>
      <c r="L28" s="192"/>
      <c r="M28" s="191"/>
      <c r="N28" s="25"/>
    </row>
    <row r="29" spans="1:14" ht="22.5" customHeight="1" x14ac:dyDescent="0.2">
      <c r="A29" s="19"/>
      <c r="B29" s="190"/>
      <c r="C29" s="191"/>
      <c r="D29" s="190"/>
      <c r="E29" s="192"/>
      <c r="F29" s="192"/>
      <c r="G29" s="191"/>
      <c r="H29" s="190"/>
      <c r="I29" s="192"/>
      <c r="J29" s="192"/>
      <c r="K29" s="192"/>
      <c r="L29" s="192"/>
      <c r="M29" s="191"/>
      <c r="N29" s="25"/>
    </row>
    <row r="30" spans="1:14" ht="22.5" customHeight="1" x14ac:dyDescent="0.2">
      <c r="A30" s="19"/>
      <c r="B30" s="190"/>
      <c r="C30" s="191"/>
      <c r="D30" s="190"/>
      <c r="E30" s="192"/>
      <c r="F30" s="192"/>
      <c r="G30" s="191"/>
      <c r="H30" s="190"/>
      <c r="I30" s="192"/>
      <c r="J30" s="192"/>
      <c r="K30" s="192"/>
      <c r="L30" s="192"/>
      <c r="M30" s="191"/>
      <c r="N30" s="25"/>
    </row>
    <row r="31" spans="1:14" ht="22.5" customHeight="1" x14ac:dyDescent="0.2">
      <c r="A31" s="19"/>
      <c r="B31" s="190"/>
      <c r="C31" s="191"/>
      <c r="D31" s="190"/>
      <c r="E31" s="192"/>
      <c r="F31" s="192"/>
      <c r="G31" s="191"/>
      <c r="H31" s="190"/>
      <c r="I31" s="192"/>
      <c r="J31" s="192"/>
      <c r="K31" s="192"/>
      <c r="L31" s="192"/>
      <c r="M31" s="191"/>
      <c r="N31" s="25"/>
    </row>
    <row r="32" spans="1:14" ht="22.5" customHeight="1" x14ac:dyDescent="0.2">
      <c r="A32" s="19"/>
      <c r="B32" s="190"/>
      <c r="C32" s="191"/>
      <c r="D32" s="190"/>
      <c r="E32" s="192"/>
      <c r="F32" s="192"/>
      <c r="G32" s="191"/>
      <c r="H32" s="190"/>
      <c r="I32" s="192"/>
      <c r="J32" s="192"/>
      <c r="K32" s="192"/>
      <c r="L32" s="192"/>
      <c r="M32" s="191"/>
      <c r="N32" s="25"/>
    </row>
    <row r="33" spans="1:14" ht="22.5" customHeight="1" x14ac:dyDescent="0.2">
      <c r="A33" s="19"/>
      <c r="B33" s="190"/>
      <c r="C33" s="191"/>
      <c r="D33" s="190"/>
      <c r="E33" s="192"/>
      <c r="F33" s="192"/>
      <c r="G33" s="191"/>
      <c r="H33" s="190"/>
      <c r="I33" s="192"/>
      <c r="J33" s="192"/>
      <c r="K33" s="192"/>
      <c r="L33" s="192"/>
      <c r="M33" s="191"/>
      <c r="N33" s="25"/>
    </row>
    <row r="34" spans="1:14" ht="22.5" customHeight="1" x14ac:dyDescent="0.2">
      <c r="A34" s="19"/>
      <c r="B34" s="190"/>
      <c r="C34" s="191"/>
      <c r="D34" s="190"/>
      <c r="E34" s="192"/>
      <c r="F34" s="192"/>
      <c r="G34" s="191"/>
      <c r="H34" s="190"/>
      <c r="I34" s="192"/>
      <c r="J34" s="192"/>
      <c r="K34" s="192"/>
      <c r="L34" s="192"/>
      <c r="M34" s="191"/>
      <c r="N34" s="25"/>
    </row>
    <row r="35" spans="1:14" ht="22.5" customHeight="1" x14ac:dyDescent="0.2">
      <c r="A35" s="19"/>
      <c r="B35" s="190"/>
      <c r="C35" s="191"/>
      <c r="D35" s="190"/>
      <c r="E35" s="192"/>
      <c r="F35" s="192"/>
      <c r="G35" s="191"/>
      <c r="H35" s="190"/>
      <c r="I35" s="192"/>
      <c r="J35" s="192"/>
      <c r="K35" s="192"/>
      <c r="L35" s="192"/>
      <c r="M35" s="191"/>
      <c r="N35" s="25"/>
    </row>
    <row r="36" spans="1:14" ht="22.5" customHeight="1" x14ac:dyDescent="0.2">
      <c r="A36" s="19"/>
      <c r="B36" s="190"/>
      <c r="C36" s="191"/>
      <c r="D36" s="190"/>
      <c r="E36" s="192"/>
      <c r="F36" s="192"/>
      <c r="G36" s="191"/>
      <c r="H36" s="190"/>
      <c r="I36" s="192"/>
      <c r="J36" s="192"/>
      <c r="K36" s="192"/>
      <c r="L36" s="192"/>
      <c r="M36" s="191"/>
      <c r="N36" s="25"/>
    </row>
    <row r="37" spans="1:14" ht="22.5" customHeight="1" x14ac:dyDescent="0.2">
      <c r="A37" s="19"/>
      <c r="B37" s="190"/>
      <c r="C37" s="191"/>
      <c r="D37" s="190"/>
      <c r="E37" s="192"/>
      <c r="F37" s="192"/>
      <c r="G37" s="191"/>
      <c r="H37" s="190"/>
      <c r="I37" s="192"/>
      <c r="J37" s="192"/>
      <c r="K37" s="192"/>
      <c r="L37" s="192"/>
      <c r="M37" s="191"/>
      <c r="N37" s="25"/>
    </row>
    <row r="38" spans="1:14" ht="22.5" customHeight="1" x14ac:dyDescent="0.2">
      <c r="A38" s="19"/>
      <c r="B38" s="190"/>
      <c r="C38" s="191"/>
      <c r="D38" s="190"/>
      <c r="E38" s="192"/>
      <c r="F38" s="192"/>
      <c r="G38" s="191"/>
      <c r="H38" s="190"/>
      <c r="I38" s="192"/>
      <c r="J38" s="192"/>
      <c r="K38" s="192"/>
      <c r="L38" s="192"/>
      <c r="M38" s="191"/>
      <c r="N38" s="25"/>
    </row>
    <row r="39" spans="1:14" ht="22.5" customHeight="1" x14ac:dyDescent="0.2">
      <c r="A39" s="19"/>
      <c r="B39" s="190"/>
      <c r="C39" s="191"/>
      <c r="D39" s="190"/>
      <c r="E39" s="192"/>
      <c r="F39" s="192"/>
      <c r="G39" s="191"/>
      <c r="H39" s="190"/>
      <c r="I39" s="192"/>
      <c r="J39" s="192"/>
      <c r="K39" s="192"/>
      <c r="L39" s="192"/>
      <c r="M39" s="191"/>
      <c r="N39" s="25"/>
    </row>
    <row r="40" spans="1:14" ht="22.5" customHeight="1" x14ac:dyDescent="0.2">
      <c r="A40" s="19"/>
      <c r="B40" s="190"/>
      <c r="C40" s="191"/>
      <c r="D40" s="190"/>
      <c r="E40" s="192"/>
      <c r="F40" s="192"/>
      <c r="G40" s="191"/>
      <c r="H40" s="190"/>
      <c r="I40" s="192"/>
      <c r="J40" s="192"/>
      <c r="K40" s="192"/>
      <c r="L40" s="192"/>
      <c r="M40" s="191"/>
      <c r="N40" s="25"/>
    </row>
    <row r="41" spans="1:14" ht="22.5" customHeight="1" x14ac:dyDescent="0.2">
      <c r="A41" s="19"/>
      <c r="B41" s="190"/>
      <c r="C41" s="191"/>
      <c r="D41" s="190"/>
      <c r="E41" s="192"/>
      <c r="F41" s="192"/>
      <c r="G41" s="191"/>
      <c r="H41" s="190"/>
      <c r="I41" s="192"/>
      <c r="J41" s="192"/>
      <c r="K41" s="192"/>
      <c r="L41" s="192"/>
      <c r="M41" s="191"/>
      <c r="N41" s="25"/>
    </row>
    <row r="42" spans="1:14" ht="22.5" customHeight="1" x14ac:dyDescent="0.2">
      <c r="A42" s="19"/>
      <c r="B42" s="190"/>
      <c r="C42" s="191"/>
      <c r="D42" s="190"/>
      <c r="E42" s="192"/>
      <c r="F42" s="192"/>
      <c r="G42" s="191"/>
      <c r="H42" s="190"/>
      <c r="I42" s="192"/>
      <c r="J42" s="192"/>
      <c r="K42" s="192"/>
      <c r="L42" s="192"/>
      <c r="M42" s="191"/>
      <c r="N42" s="25"/>
    </row>
    <row r="43" spans="1:14" ht="15" customHeight="1" x14ac:dyDescent="0.2">
      <c r="A43" s="15"/>
      <c r="B43" s="25"/>
      <c r="C43" s="38"/>
      <c r="D43" s="38"/>
      <c r="E43" s="38"/>
      <c r="F43" s="25"/>
      <c r="G43" s="25"/>
      <c r="H43" s="25"/>
      <c r="I43" s="25"/>
      <c r="J43" s="25"/>
      <c r="K43" s="25"/>
      <c r="L43" s="25"/>
      <c r="M43" s="25"/>
      <c r="N43" s="39"/>
    </row>
  </sheetData>
  <sheetProtection algorithmName="SHA-512" hashValue="7aEEVeXXPvDThGvb+5Qy7OPUao9RbKpOsfRenP+Gaq5XdwD389uz3yFadKWzf/wrtwjT1oBsKVDqshyPl/Lhpw==" saltValue="hV0SULXoOdgdx4GnjdxBsg==" spinCount="100000" sheet="1" objects="1" scenarios="1"/>
  <mergeCells count="100">
    <mergeCell ref="B2:M2"/>
    <mergeCell ref="B3:M3"/>
    <mergeCell ref="B6:M6"/>
    <mergeCell ref="J8:M8"/>
    <mergeCell ref="B10:C10"/>
    <mergeCell ref="D10:G10"/>
    <mergeCell ref="I10:M10"/>
    <mergeCell ref="B12:C12"/>
    <mergeCell ref="D12:G12"/>
    <mergeCell ref="H12:M12"/>
    <mergeCell ref="B13:C13"/>
    <mergeCell ref="D13:G13"/>
    <mergeCell ref="H13:M13"/>
    <mergeCell ref="B14:C14"/>
    <mergeCell ref="D14:G14"/>
    <mergeCell ref="H14:M14"/>
    <mergeCell ref="B15:C15"/>
    <mergeCell ref="D15:G15"/>
    <mergeCell ref="H15:M15"/>
    <mergeCell ref="B16:C16"/>
    <mergeCell ref="D16:G16"/>
    <mergeCell ref="H16:M16"/>
    <mergeCell ref="B17:C17"/>
    <mergeCell ref="D17:G17"/>
    <mergeCell ref="H17:M17"/>
    <mergeCell ref="B18:C18"/>
    <mergeCell ref="D18:G18"/>
    <mergeCell ref="H18:M18"/>
    <mergeCell ref="B19:C19"/>
    <mergeCell ref="D19:G19"/>
    <mergeCell ref="H19:M19"/>
    <mergeCell ref="B20:C20"/>
    <mergeCell ref="D20:G20"/>
    <mergeCell ref="H20:M20"/>
    <mergeCell ref="B21:C21"/>
    <mergeCell ref="D21:G21"/>
    <mergeCell ref="H21:M21"/>
    <mergeCell ref="B22:C22"/>
    <mergeCell ref="D22:G22"/>
    <mergeCell ref="H22:M22"/>
    <mergeCell ref="B23:C23"/>
    <mergeCell ref="D23:G23"/>
    <mergeCell ref="H23:M23"/>
    <mergeCell ref="B24:C24"/>
    <mergeCell ref="D24:G24"/>
    <mergeCell ref="H24:M24"/>
    <mergeCell ref="B25:C25"/>
    <mergeCell ref="D25:G25"/>
    <mergeCell ref="H25:M25"/>
    <mergeCell ref="B26:C26"/>
    <mergeCell ref="D26:G26"/>
    <mergeCell ref="H26:M26"/>
    <mergeCell ref="B27:C27"/>
    <mergeCell ref="D27:G27"/>
    <mergeCell ref="H27:M27"/>
    <mergeCell ref="B28:C28"/>
    <mergeCell ref="D28:G28"/>
    <mergeCell ref="H28:M28"/>
    <mergeCell ref="B29:C29"/>
    <mergeCell ref="D29:G29"/>
    <mergeCell ref="H29:M29"/>
    <mergeCell ref="B30:C30"/>
    <mergeCell ref="D30:G30"/>
    <mergeCell ref="H30:M30"/>
    <mergeCell ref="B31:C31"/>
    <mergeCell ref="D31:G31"/>
    <mergeCell ref="H31:M31"/>
    <mergeCell ref="B32:C32"/>
    <mergeCell ref="D32:G32"/>
    <mergeCell ref="H32:M32"/>
    <mergeCell ref="B33:C33"/>
    <mergeCell ref="D33:G33"/>
    <mergeCell ref="H33:M33"/>
    <mergeCell ref="B34:C34"/>
    <mergeCell ref="D34:G34"/>
    <mergeCell ref="H34:M34"/>
    <mergeCell ref="B35:C35"/>
    <mergeCell ref="D35:G35"/>
    <mergeCell ref="H35:M35"/>
    <mergeCell ref="B36:C36"/>
    <mergeCell ref="D36:G36"/>
    <mergeCell ref="H36:M36"/>
    <mergeCell ref="B37:C37"/>
    <mergeCell ref="D37:G37"/>
    <mergeCell ref="H37:M37"/>
    <mergeCell ref="B38:C38"/>
    <mergeCell ref="D38:G38"/>
    <mergeCell ref="H38:M38"/>
    <mergeCell ref="B39:C39"/>
    <mergeCell ref="D39:G39"/>
    <mergeCell ref="H39:M39"/>
    <mergeCell ref="B42:C42"/>
    <mergeCell ref="D42:G42"/>
    <mergeCell ref="H42:M42"/>
    <mergeCell ref="B40:C40"/>
    <mergeCell ref="D40:G40"/>
    <mergeCell ref="H40:M40"/>
    <mergeCell ref="B41:C41"/>
    <mergeCell ref="D41:G41"/>
    <mergeCell ref="H41:M41"/>
  </mergeCells>
  <pageMargins left="0.70866141732283461" right="0.70866141732283461" top="0.74803149606299213" bottom="0.74803149606299213" header="0.31496062992125984" footer="0.31496062992125984"/>
  <pageSetup paperSize="9" scale="7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9"/>
  <sheetViews>
    <sheetView topLeftCell="A10" zoomScaleNormal="100" workbookViewId="0">
      <selection activeCell="B52" sqref="B52"/>
    </sheetView>
  </sheetViews>
  <sheetFormatPr defaultColWidth="0" defaultRowHeight="15" customHeight="1" zeroHeight="1" outlineLevelCol="1" x14ac:dyDescent="0.2"/>
  <cols>
    <col min="1" max="1" width="2.28515625" style="29" customWidth="1"/>
    <col min="2" max="2" width="45.85546875" style="29" customWidth="1"/>
    <col min="3" max="4" width="21.85546875" style="29" customWidth="1"/>
    <col min="5" max="5" width="29.85546875" style="29" bestFit="1" customWidth="1"/>
    <col min="6" max="6" width="22.140625" style="29" customWidth="1"/>
    <col min="7" max="7" width="2.28515625" style="29" customWidth="1"/>
    <col min="8" max="8" width="42" style="29" hidden="1" customWidth="1"/>
    <col min="9" max="9" width="9.140625" style="29" hidden="1" customWidth="1"/>
    <col min="10" max="10" width="15.140625" style="29" hidden="1" customWidth="1" outlineLevel="1"/>
    <col min="11" max="11" width="15" style="29" hidden="1" customWidth="1" outlineLevel="1"/>
    <col min="12" max="12" width="0" style="29" hidden="1" customWidth="1"/>
    <col min="13" max="16384" width="9.140625" style="29" hidden="1"/>
  </cols>
  <sheetData>
    <row r="1" spans="1:11" ht="14.25" x14ac:dyDescent="0.2">
      <c r="A1" s="15"/>
      <c r="B1" s="15"/>
      <c r="C1" s="15"/>
      <c r="D1" s="15"/>
      <c r="E1" s="15"/>
      <c r="F1" s="15"/>
      <c r="G1" s="15"/>
      <c r="H1" s="16"/>
      <c r="I1" s="16"/>
      <c r="J1" s="16"/>
      <c r="K1" s="16"/>
    </row>
    <row r="2" spans="1:11" ht="18" x14ac:dyDescent="0.25">
      <c r="A2" s="15"/>
      <c r="B2" s="183" t="s">
        <v>0</v>
      </c>
      <c r="C2" s="183"/>
      <c r="D2" s="183"/>
      <c r="E2" s="183"/>
      <c r="F2" s="183"/>
      <c r="G2" s="15"/>
      <c r="H2" s="16"/>
      <c r="I2" s="16"/>
      <c r="J2" s="36" t="s">
        <v>75</v>
      </c>
      <c r="K2" s="36" t="s">
        <v>76</v>
      </c>
    </row>
    <row r="3" spans="1:11" x14ac:dyDescent="0.2">
      <c r="A3" s="15"/>
      <c r="B3" s="184" t="s">
        <v>149</v>
      </c>
      <c r="C3" s="184"/>
      <c r="D3" s="184"/>
      <c r="E3" s="184"/>
      <c r="F3" s="184"/>
      <c r="G3" s="15"/>
      <c r="H3" s="16"/>
      <c r="I3" s="16"/>
      <c r="J3" s="16" t="s">
        <v>24</v>
      </c>
      <c r="K3" s="22" t="s">
        <v>24</v>
      </c>
    </row>
    <row r="4" spans="1:11" ht="14.25" x14ac:dyDescent="0.2">
      <c r="A4" s="15"/>
      <c r="B4" s="40"/>
      <c r="C4" s="40"/>
      <c r="D4" s="40"/>
      <c r="E4" s="40"/>
      <c r="F4" s="40"/>
      <c r="G4" s="15"/>
      <c r="H4" s="16"/>
      <c r="I4" s="16"/>
      <c r="J4" s="16" t="s">
        <v>68</v>
      </c>
      <c r="K4" s="24">
        <v>0.02</v>
      </c>
    </row>
    <row r="5" spans="1:11" ht="14.25" x14ac:dyDescent="0.2">
      <c r="A5" s="15"/>
      <c r="B5" s="15"/>
      <c r="C5" s="15"/>
      <c r="D5" s="15"/>
      <c r="E5" s="15"/>
      <c r="F5" s="15"/>
      <c r="G5" s="15"/>
      <c r="H5" s="16"/>
      <c r="I5" s="16"/>
      <c r="J5" s="16" t="s">
        <v>69</v>
      </c>
      <c r="K5" s="22">
        <v>3.5000000000000003E-2</v>
      </c>
    </row>
    <row r="6" spans="1:11" ht="16.5" customHeight="1" x14ac:dyDescent="0.2">
      <c r="A6" s="15"/>
      <c r="B6" s="146" t="s">
        <v>74</v>
      </c>
      <c r="C6" s="211"/>
      <c r="D6" s="211"/>
      <c r="E6" s="211"/>
      <c r="F6" s="211"/>
      <c r="G6" s="15"/>
      <c r="H6" s="16"/>
      <c r="I6" s="16"/>
      <c r="J6" s="16" t="s">
        <v>92</v>
      </c>
      <c r="K6" s="24">
        <v>0.05</v>
      </c>
    </row>
    <row r="7" spans="1:11" ht="48" customHeight="1" x14ac:dyDescent="0.2">
      <c r="A7" s="15"/>
      <c r="B7" s="214" t="s">
        <v>58</v>
      </c>
      <c r="C7" s="214"/>
      <c r="D7" s="214"/>
      <c r="E7" s="214"/>
      <c r="F7" s="214"/>
      <c r="G7" s="15"/>
      <c r="H7" s="16"/>
      <c r="I7" s="16"/>
      <c r="J7" s="16" t="s">
        <v>70</v>
      </c>
      <c r="K7" s="22">
        <v>7.4999999999999997E-2</v>
      </c>
    </row>
    <row r="8" spans="1:11" ht="67.5" customHeight="1" x14ac:dyDescent="0.2">
      <c r="A8" s="15"/>
      <c r="B8" s="215" t="s">
        <v>150</v>
      </c>
      <c r="C8" s="215"/>
      <c r="D8" s="215"/>
      <c r="E8" s="215"/>
      <c r="F8" s="215"/>
      <c r="G8" s="15"/>
      <c r="H8" s="16"/>
      <c r="I8" s="16"/>
      <c r="J8" s="16" t="s">
        <v>71</v>
      </c>
      <c r="K8" s="16"/>
    </row>
    <row r="9" spans="1:11" ht="17.25" customHeight="1" x14ac:dyDescent="0.2">
      <c r="A9" s="15"/>
      <c r="B9" s="43" t="s">
        <v>59</v>
      </c>
      <c r="C9" s="216" t="str">
        <f>IFERROR(K10,"")</f>
        <v/>
      </c>
      <c r="D9" s="216"/>
      <c r="E9" s="216"/>
      <c r="F9" s="216"/>
      <c r="G9" s="15"/>
      <c r="H9" s="16"/>
      <c r="I9" s="16"/>
      <c r="J9" s="16"/>
      <c r="K9" s="16"/>
    </row>
    <row r="10" spans="1:11" ht="14.25" x14ac:dyDescent="0.2">
      <c r="A10" s="15"/>
      <c r="B10" s="15"/>
      <c r="C10" s="15"/>
      <c r="D10" s="15"/>
      <c r="E10" s="15"/>
      <c r="F10" s="15"/>
      <c r="G10" s="15"/>
      <c r="H10" s="16"/>
      <c r="I10" s="16"/>
      <c r="J10" s="16" t="s">
        <v>116</v>
      </c>
      <c r="K10" s="16" t="str">
        <f>IF('Main Page'!C19=0,"",'Main Page'!C19)</f>
        <v/>
      </c>
    </row>
    <row r="11" spans="1:11" ht="14.25" x14ac:dyDescent="0.2">
      <c r="A11" s="15"/>
      <c r="B11" s="146" t="s">
        <v>104</v>
      </c>
      <c r="C11" s="211"/>
      <c r="D11" s="211"/>
      <c r="E11" s="211"/>
      <c r="F11" s="211"/>
      <c r="G11" s="15"/>
      <c r="H11" s="16"/>
      <c r="I11" s="16"/>
      <c r="J11" s="16"/>
      <c r="K11" s="16"/>
    </row>
    <row r="12" spans="1:11" ht="14.25" x14ac:dyDescent="0.2">
      <c r="A12" s="15"/>
      <c r="B12" s="44" t="s">
        <v>97</v>
      </c>
      <c r="C12" s="45" t="s">
        <v>64</v>
      </c>
      <c r="D12" s="45" t="s">
        <v>65</v>
      </c>
      <c r="E12" s="45" t="s">
        <v>66</v>
      </c>
      <c r="F12" s="45" t="s">
        <v>67</v>
      </c>
      <c r="G12" s="15"/>
      <c r="H12" s="16"/>
      <c r="I12" s="16"/>
      <c r="J12" s="16"/>
      <c r="K12" s="16"/>
    </row>
    <row r="13" spans="1:11" ht="14.25" x14ac:dyDescent="0.2">
      <c r="A13" s="15"/>
      <c r="B13" s="44" t="s">
        <v>60</v>
      </c>
      <c r="C13" s="46"/>
      <c r="D13" s="46"/>
      <c r="E13" s="46"/>
      <c r="F13" s="46"/>
      <c r="G13" s="15"/>
      <c r="H13" s="16"/>
      <c r="I13" s="16"/>
      <c r="J13" s="16"/>
      <c r="K13" s="16"/>
    </row>
    <row r="14" spans="1:11" ht="14.25" x14ac:dyDescent="0.2">
      <c r="A14" s="15"/>
      <c r="B14" s="44" t="s">
        <v>61</v>
      </c>
      <c r="C14" s="47" t="s">
        <v>24</v>
      </c>
      <c r="D14" s="47" t="s">
        <v>24</v>
      </c>
      <c r="E14" s="47" t="s">
        <v>24</v>
      </c>
      <c r="F14" s="47" t="s">
        <v>24</v>
      </c>
      <c r="G14" s="15"/>
      <c r="H14" s="16"/>
      <c r="I14" s="16"/>
      <c r="J14" s="16"/>
      <c r="K14" s="16"/>
    </row>
    <row r="15" spans="1:11" ht="14.25" x14ac:dyDescent="0.2">
      <c r="A15" s="15"/>
      <c r="B15" s="44" t="s">
        <v>63</v>
      </c>
      <c r="C15" s="48">
        <f>IFERROR(C16/C14,0)</f>
        <v>0</v>
      </c>
      <c r="D15" s="48">
        <f>IFERROR(D16/D14,0)</f>
        <v>0</v>
      </c>
      <c r="E15" s="48">
        <f t="shared" ref="E15:F15" si="0">IFERROR(E16/E14,0)</f>
        <v>0</v>
      </c>
      <c r="F15" s="48">
        <f t="shared" si="0"/>
        <v>0</v>
      </c>
      <c r="G15" s="15"/>
      <c r="H15" s="16"/>
      <c r="I15" s="16"/>
      <c r="J15" s="16"/>
      <c r="K15" s="16"/>
    </row>
    <row r="16" spans="1:11" ht="14.25" x14ac:dyDescent="0.2">
      <c r="A16" s="15"/>
      <c r="B16" s="44" t="s">
        <v>62</v>
      </c>
      <c r="C16" s="49"/>
      <c r="D16" s="49"/>
      <c r="E16" s="49"/>
      <c r="F16" s="49"/>
      <c r="G16" s="15"/>
      <c r="H16" s="16"/>
      <c r="I16" s="16"/>
      <c r="J16" s="16"/>
      <c r="K16" s="16"/>
    </row>
    <row r="17" spans="1:11" ht="14.25" x14ac:dyDescent="0.2">
      <c r="A17" s="15"/>
      <c r="B17" s="50" t="s">
        <v>151</v>
      </c>
      <c r="C17" s="49">
        <v>0</v>
      </c>
      <c r="D17" s="49">
        <v>0</v>
      </c>
      <c r="E17" s="49">
        <v>0</v>
      </c>
      <c r="F17" s="49">
        <v>0</v>
      </c>
      <c r="G17" s="15"/>
      <c r="H17" s="16"/>
      <c r="I17" s="16"/>
      <c r="J17" s="16"/>
      <c r="K17" s="16"/>
    </row>
    <row r="18" spans="1:11" ht="14.25" x14ac:dyDescent="0.2">
      <c r="A18" s="15"/>
      <c r="B18" s="51" t="s">
        <v>98</v>
      </c>
      <c r="C18" s="52">
        <f>C16-C17</f>
        <v>0</v>
      </c>
      <c r="D18" s="52">
        <f t="shared" ref="D18:F18" si="1">D16-D17</f>
        <v>0</v>
      </c>
      <c r="E18" s="52">
        <f t="shared" si="1"/>
        <v>0</v>
      </c>
      <c r="F18" s="52">
        <f t="shared" si="1"/>
        <v>0</v>
      </c>
      <c r="G18" s="15"/>
      <c r="H18" s="16"/>
      <c r="I18" s="16"/>
      <c r="J18" s="16"/>
      <c r="K18" s="16"/>
    </row>
    <row r="19" spans="1:11" ht="14.25" x14ac:dyDescent="0.2">
      <c r="A19" s="15"/>
      <c r="B19" s="44" t="s">
        <v>99</v>
      </c>
      <c r="C19" s="53" t="s">
        <v>24</v>
      </c>
      <c r="D19" s="53" t="s">
        <v>24</v>
      </c>
      <c r="E19" s="53" t="s">
        <v>24</v>
      </c>
      <c r="F19" s="53" t="s">
        <v>24</v>
      </c>
      <c r="G19" s="15"/>
      <c r="H19" s="16"/>
      <c r="I19" s="16"/>
      <c r="J19" s="16"/>
      <c r="K19" s="16"/>
    </row>
    <row r="20" spans="1:11" ht="14.25" x14ac:dyDescent="0.2">
      <c r="A20" s="15"/>
      <c r="B20" s="51" t="s">
        <v>100</v>
      </c>
      <c r="C20" s="52">
        <f>IFERROR((C16-C17)*C19,0)</f>
        <v>0</v>
      </c>
      <c r="D20" s="52">
        <f t="shared" ref="D20:F20" si="2">IFERROR((D16-D17)*D19,0)</f>
        <v>0</v>
      </c>
      <c r="E20" s="52">
        <f t="shared" si="2"/>
        <v>0</v>
      </c>
      <c r="F20" s="52">
        <f t="shared" si="2"/>
        <v>0</v>
      </c>
      <c r="G20" s="15"/>
      <c r="H20" s="16"/>
      <c r="I20" s="16"/>
      <c r="J20" s="16"/>
      <c r="K20" s="16"/>
    </row>
    <row r="21" spans="1:11" ht="14.25" x14ac:dyDescent="0.2">
      <c r="A21" s="15"/>
      <c r="B21" s="54"/>
      <c r="C21" s="55"/>
      <c r="D21" s="54"/>
      <c r="E21" s="54"/>
      <c r="F21" s="54"/>
      <c r="G21" s="15"/>
      <c r="H21" s="16"/>
      <c r="I21" s="16"/>
      <c r="J21" s="16"/>
      <c r="K21" s="16"/>
    </row>
    <row r="22" spans="1:11" thickBot="1" x14ac:dyDescent="0.25">
      <c r="A22" s="15"/>
      <c r="B22" s="54"/>
      <c r="C22" s="54"/>
      <c r="D22" s="54"/>
      <c r="E22" s="58" t="s">
        <v>143</v>
      </c>
      <c r="F22" s="57">
        <f>SUM(C20:F20)</f>
        <v>0</v>
      </c>
      <c r="G22" s="15"/>
      <c r="H22" s="16"/>
      <c r="I22" s="16"/>
      <c r="J22" s="16"/>
      <c r="K22" s="16"/>
    </row>
    <row r="23" spans="1:11" thickTop="1" x14ac:dyDescent="0.2">
      <c r="A23" s="15"/>
      <c r="B23" s="15"/>
      <c r="C23" s="15"/>
      <c r="D23" s="15"/>
      <c r="E23" s="15"/>
      <c r="F23" s="15"/>
      <c r="G23" s="15"/>
      <c r="H23" s="16"/>
      <c r="I23" s="16"/>
      <c r="J23" s="16"/>
      <c r="K23" s="16"/>
    </row>
    <row r="24" spans="1:11" ht="14.25" x14ac:dyDescent="0.2">
      <c r="A24" s="15"/>
      <c r="B24" s="212" t="s">
        <v>105</v>
      </c>
      <c r="C24" s="213"/>
      <c r="D24" s="213"/>
      <c r="E24" s="213"/>
      <c r="F24" s="213"/>
      <c r="G24" s="15"/>
      <c r="H24" s="16"/>
      <c r="I24" s="16"/>
      <c r="J24" s="16"/>
      <c r="K24" s="16"/>
    </row>
    <row r="25" spans="1:11" ht="14.25" x14ac:dyDescent="0.2">
      <c r="A25" s="15"/>
      <c r="B25" s="44" t="s">
        <v>97</v>
      </c>
      <c r="C25" s="45" t="str">
        <f>C12</f>
        <v>Mineral/Product 1</v>
      </c>
      <c r="D25" s="45" t="str">
        <f t="shared" ref="D25:F25" si="3">D12</f>
        <v>Mineral/Product 2</v>
      </c>
      <c r="E25" s="45" t="str">
        <f t="shared" si="3"/>
        <v>Mineral/Product 3</v>
      </c>
      <c r="F25" s="45" t="str">
        <f t="shared" si="3"/>
        <v>Mineral/Product 4</v>
      </c>
      <c r="G25" s="15"/>
      <c r="H25" s="16"/>
      <c r="I25" s="16"/>
      <c r="J25" s="16"/>
      <c r="K25" s="16"/>
    </row>
    <row r="26" spans="1:11" ht="14.25" x14ac:dyDescent="0.2">
      <c r="A26" s="15"/>
      <c r="B26" s="44" t="s">
        <v>103</v>
      </c>
      <c r="C26" s="59"/>
      <c r="D26" s="59"/>
      <c r="E26" s="59"/>
      <c r="F26" s="59"/>
      <c r="G26" s="15"/>
      <c r="H26" s="16"/>
      <c r="I26" s="16"/>
      <c r="J26" s="16"/>
      <c r="K26" s="16"/>
    </row>
    <row r="27" spans="1:11" ht="14.25" x14ac:dyDescent="0.2">
      <c r="A27" s="15"/>
      <c r="B27" s="44" t="s">
        <v>106</v>
      </c>
      <c r="C27" s="46"/>
      <c r="D27" s="46"/>
      <c r="E27" s="46"/>
      <c r="F27" s="46"/>
      <c r="G27" s="15"/>
      <c r="H27" s="16"/>
      <c r="I27" s="16"/>
      <c r="J27" s="16"/>
      <c r="K27" s="16"/>
    </row>
    <row r="28" spans="1:11" ht="14.25" x14ac:dyDescent="0.2">
      <c r="A28" s="15"/>
      <c r="B28" s="44" t="s">
        <v>107</v>
      </c>
      <c r="C28" s="46"/>
      <c r="D28" s="46"/>
      <c r="E28" s="46"/>
      <c r="F28" s="46"/>
      <c r="G28" s="15"/>
      <c r="H28" s="16"/>
      <c r="I28" s="16"/>
      <c r="J28" s="16"/>
      <c r="K28" s="16"/>
    </row>
    <row r="29" spans="1:11" ht="14.25" x14ac:dyDescent="0.2">
      <c r="A29" s="15"/>
      <c r="B29" s="44" t="s">
        <v>72</v>
      </c>
      <c r="C29" s="52">
        <f>C28-C27</f>
        <v>0</v>
      </c>
      <c r="D29" s="52">
        <f t="shared" ref="D29:F29" si="4">D28-D27</f>
        <v>0</v>
      </c>
      <c r="E29" s="52">
        <f t="shared" si="4"/>
        <v>0</v>
      </c>
      <c r="F29" s="52">
        <f t="shared" si="4"/>
        <v>0</v>
      </c>
      <c r="G29" s="15"/>
      <c r="H29" s="16"/>
      <c r="I29" s="16"/>
      <c r="J29" s="16"/>
      <c r="K29" s="16"/>
    </row>
    <row r="30" spans="1:11" ht="14.25" x14ac:dyDescent="0.2">
      <c r="A30" s="15"/>
      <c r="B30" s="44" t="s">
        <v>99</v>
      </c>
      <c r="C30" s="53" t="s">
        <v>24</v>
      </c>
      <c r="D30" s="53" t="s">
        <v>24</v>
      </c>
      <c r="E30" s="53" t="s">
        <v>24</v>
      </c>
      <c r="F30" s="53" t="s">
        <v>24</v>
      </c>
      <c r="G30" s="15"/>
      <c r="H30" s="16"/>
      <c r="I30" s="16"/>
      <c r="J30" s="16"/>
      <c r="K30" s="16"/>
    </row>
    <row r="31" spans="1:11" ht="14.25" x14ac:dyDescent="0.2">
      <c r="A31" s="15"/>
      <c r="B31" s="51" t="s">
        <v>108</v>
      </c>
      <c r="C31" s="52">
        <f>IFERROR(C29*C30,0)</f>
        <v>0</v>
      </c>
      <c r="D31" s="52">
        <f t="shared" ref="D31:F31" si="5">IFERROR(D29*D30,0)</f>
        <v>0</v>
      </c>
      <c r="E31" s="52">
        <f t="shared" si="5"/>
        <v>0</v>
      </c>
      <c r="F31" s="52">
        <f t="shared" si="5"/>
        <v>0</v>
      </c>
      <c r="G31" s="15"/>
      <c r="H31" s="16"/>
      <c r="I31" s="16"/>
      <c r="J31" s="16"/>
      <c r="K31" s="16"/>
    </row>
    <row r="32" spans="1:11" ht="14.25" x14ac:dyDescent="0.2">
      <c r="A32" s="15"/>
      <c r="B32" s="54"/>
      <c r="C32" s="54"/>
      <c r="D32" s="54"/>
      <c r="E32" s="54"/>
      <c r="F32" s="54"/>
      <c r="G32" s="15"/>
      <c r="H32" s="16"/>
      <c r="I32" s="16"/>
      <c r="J32" s="16"/>
      <c r="K32" s="16"/>
    </row>
    <row r="33" spans="1:11" thickBot="1" x14ac:dyDescent="0.25">
      <c r="A33" s="15"/>
      <c r="B33" s="54"/>
      <c r="C33" s="54"/>
      <c r="D33" s="54"/>
      <c r="E33" s="56" t="s">
        <v>144</v>
      </c>
      <c r="F33" s="57">
        <f>SUM(C31:F31)</f>
        <v>0</v>
      </c>
      <c r="G33" s="15"/>
      <c r="H33" s="16"/>
      <c r="I33" s="16"/>
      <c r="J33" s="16"/>
      <c r="K33" s="16"/>
    </row>
    <row r="34" spans="1:11" thickTop="1" x14ac:dyDescent="0.2">
      <c r="A34" s="15"/>
      <c r="B34" s="15"/>
      <c r="C34" s="15"/>
      <c r="D34" s="15"/>
      <c r="E34" s="15"/>
      <c r="F34" s="15"/>
      <c r="G34" s="15"/>
      <c r="H34" s="16"/>
      <c r="I34" s="16"/>
      <c r="J34" s="16"/>
      <c r="K34" s="16"/>
    </row>
    <row r="35" spans="1:11" ht="14.25" x14ac:dyDescent="0.2">
      <c r="A35" s="15"/>
      <c r="B35" s="146" t="s">
        <v>86</v>
      </c>
      <c r="C35" s="211"/>
      <c r="D35" s="211"/>
      <c r="E35" s="211"/>
      <c r="F35" s="211"/>
      <c r="G35" s="15"/>
      <c r="H35" s="16"/>
      <c r="I35" s="16"/>
      <c r="J35" s="16"/>
      <c r="K35" s="16"/>
    </row>
    <row r="36" spans="1:11" ht="14.25" x14ac:dyDescent="0.2">
      <c r="A36" s="15"/>
      <c r="B36" s="60"/>
      <c r="C36" s="61"/>
      <c r="D36" s="61"/>
      <c r="E36" s="61"/>
      <c r="F36" s="62"/>
      <c r="G36" s="15"/>
      <c r="H36" s="16"/>
      <c r="I36" s="16"/>
      <c r="J36" s="16"/>
      <c r="K36" s="16"/>
    </row>
    <row r="37" spans="1:11" ht="14.25" x14ac:dyDescent="0.2">
      <c r="A37" s="15"/>
      <c r="B37" s="63"/>
      <c r="C37" s="64"/>
      <c r="D37" s="64"/>
      <c r="E37" s="64"/>
      <c r="F37" s="65"/>
      <c r="G37" s="15"/>
      <c r="H37" s="16"/>
      <c r="I37" s="16"/>
      <c r="J37" s="16"/>
      <c r="K37" s="16"/>
    </row>
    <row r="38" spans="1:11" ht="14.25" x14ac:dyDescent="0.2">
      <c r="A38" s="15"/>
      <c r="B38" s="63"/>
      <c r="C38" s="64"/>
      <c r="D38" s="64"/>
      <c r="E38" s="64"/>
      <c r="F38" s="65"/>
      <c r="G38" s="15"/>
      <c r="H38" s="16"/>
      <c r="I38" s="16"/>
      <c r="J38" s="16"/>
      <c r="K38" s="16"/>
    </row>
    <row r="39" spans="1:11" ht="14.25" x14ac:dyDescent="0.2">
      <c r="A39" s="15"/>
      <c r="B39" s="63"/>
      <c r="C39" s="64"/>
      <c r="D39" s="64"/>
      <c r="E39" s="64"/>
      <c r="F39" s="65"/>
      <c r="G39" s="15"/>
      <c r="H39" s="16"/>
      <c r="I39" s="16"/>
      <c r="J39" s="16"/>
      <c r="K39" s="16"/>
    </row>
    <row r="40" spans="1:11" ht="14.25" x14ac:dyDescent="0.2">
      <c r="A40" s="15"/>
      <c r="B40" s="63"/>
      <c r="C40" s="64"/>
      <c r="D40" s="64"/>
      <c r="E40" s="64"/>
      <c r="F40" s="65"/>
      <c r="G40" s="15"/>
      <c r="H40" s="16"/>
      <c r="I40" s="16"/>
      <c r="J40" s="16"/>
      <c r="K40" s="16"/>
    </row>
    <row r="41" spans="1:11" ht="14.25" x14ac:dyDescent="0.2">
      <c r="A41" s="15"/>
      <c r="B41" s="63"/>
      <c r="C41" s="64"/>
      <c r="D41" s="64"/>
      <c r="E41" s="64"/>
      <c r="F41" s="65"/>
      <c r="G41" s="15"/>
      <c r="H41" s="16"/>
      <c r="I41" s="16"/>
      <c r="J41" s="16"/>
      <c r="K41" s="16"/>
    </row>
    <row r="42" spans="1:11" ht="14.25" x14ac:dyDescent="0.2">
      <c r="A42" s="15"/>
      <c r="B42" s="63"/>
      <c r="C42" s="64"/>
      <c r="D42" s="64"/>
      <c r="E42" s="64"/>
      <c r="F42" s="65"/>
      <c r="G42" s="15"/>
      <c r="H42" s="16"/>
      <c r="I42" s="16"/>
      <c r="J42" s="16"/>
      <c r="K42" s="16"/>
    </row>
    <row r="43" spans="1:11" ht="14.25" x14ac:dyDescent="0.2">
      <c r="A43" s="15"/>
      <c r="B43" s="63"/>
      <c r="C43" s="64"/>
      <c r="D43" s="64"/>
      <c r="E43" s="64"/>
      <c r="F43" s="65"/>
      <c r="G43" s="15"/>
      <c r="H43" s="16"/>
      <c r="I43" s="16"/>
      <c r="J43" s="16"/>
      <c r="K43" s="16"/>
    </row>
    <row r="44" spans="1:11" ht="14.25" x14ac:dyDescent="0.2">
      <c r="A44" s="15"/>
      <c r="B44" s="63"/>
      <c r="C44" s="64"/>
      <c r="D44" s="64"/>
      <c r="E44" s="64"/>
      <c r="F44" s="65"/>
      <c r="G44" s="15"/>
      <c r="H44" s="16"/>
      <c r="I44" s="16"/>
      <c r="J44" s="16"/>
      <c r="K44" s="16"/>
    </row>
    <row r="45" spans="1:11" ht="14.25" x14ac:dyDescent="0.2">
      <c r="A45" s="15"/>
      <c r="B45" s="63"/>
      <c r="C45" s="64"/>
      <c r="D45" s="64"/>
      <c r="E45" s="64"/>
      <c r="F45" s="65"/>
      <c r="G45" s="15"/>
      <c r="H45" s="16"/>
      <c r="I45" s="16"/>
      <c r="J45" s="16"/>
      <c r="K45" s="16"/>
    </row>
    <row r="46" spans="1:11" ht="14.25" x14ac:dyDescent="0.2">
      <c r="A46" s="15"/>
      <c r="B46" s="63"/>
      <c r="C46" s="64"/>
      <c r="D46" s="64"/>
      <c r="E46" s="64"/>
      <c r="F46" s="65"/>
      <c r="G46" s="15"/>
      <c r="H46" s="16"/>
      <c r="I46" s="16"/>
      <c r="J46" s="16"/>
      <c r="K46" s="16"/>
    </row>
    <row r="47" spans="1:11" ht="14.25" x14ac:dyDescent="0.2">
      <c r="A47" s="15"/>
      <c r="B47" s="63"/>
      <c r="C47" s="64"/>
      <c r="D47" s="64"/>
      <c r="E47" s="64"/>
      <c r="F47" s="65"/>
      <c r="G47" s="15"/>
      <c r="H47" s="16"/>
      <c r="I47" s="16"/>
      <c r="J47" s="16"/>
      <c r="K47" s="16"/>
    </row>
    <row r="48" spans="1:11" ht="14.25" x14ac:dyDescent="0.2">
      <c r="A48" s="15"/>
      <c r="B48" s="63"/>
      <c r="C48" s="64"/>
      <c r="D48" s="64"/>
      <c r="E48" s="64"/>
      <c r="F48" s="65"/>
      <c r="G48" s="15"/>
      <c r="H48" s="16"/>
      <c r="I48" s="16"/>
      <c r="J48" s="16"/>
      <c r="K48" s="16"/>
    </row>
    <row r="49" spans="1:11" ht="14.25" x14ac:dyDescent="0.2">
      <c r="A49" s="15"/>
      <c r="B49" s="63"/>
      <c r="C49" s="64"/>
      <c r="D49" s="64"/>
      <c r="E49" s="64"/>
      <c r="F49" s="65"/>
      <c r="G49" s="15"/>
      <c r="H49" s="16"/>
      <c r="I49" s="16"/>
      <c r="J49" s="16"/>
      <c r="K49" s="16"/>
    </row>
    <row r="50" spans="1:11" ht="14.25" x14ac:dyDescent="0.2">
      <c r="A50" s="15"/>
      <c r="B50" s="66"/>
      <c r="C50" s="67"/>
      <c r="D50" s="67"/>
      <c r="E50" s="67"/>
      <c r="F50" s="68"/>
      <c r="G50" s="15"/>
      <c r="H50" s="16"/>
      <c r="I50" s="16"/>
      <c r="J50" s="16"/>
      <c r="K50" s="16"/>
    </row>
    <row r="51" spans="1:11" ht="14.25" x14ac:dyDescent="0.2">
      <c r="A51" s="15"/>
      <c r="B51" s="54"/>
      <c r="C51" s="54"/>
      <c r="D51" s="54"/>
      <c r="E51" s="54"/>
      <c r="F51" s="54"/>
      <c r="G51" s="15"/>
      <c r="H51" s="16"/>
      <c r="I51" s="16"/>
      <c r="J51" s="16"/>
      <c r="K51" s="16"/>
    </row>
    <row r="52" spans="1:11" ht="14.25" x14ac:dyDescent="0.2">
      <c r="A52" s="15"/>
      <c r="B52" s="54"/>
      <c r="C52" s="54"/>
      <c r="D52" s="54"/>
      <c r="E52" s="54"/>
      <c r="F52" s="69"/>
      <c r="G52" s="15"/>
      <c r="H52" s="16"/>
      <c r="I52" s="16"/>
      <c r="J52" s="16"/>
      <c r="K52" s="16"/>
    </row>
    <row r="53" spans="1:11" ht="14.25" x14ac:dyDescent="0.2">
      <c r="A53" s="15"/>
      <c r="B53" s="209" t="s">
        <v>152</v>
      </c>
      <c r="C53" s="210"/>
      <c r="D53" s="210"/>
      <c r="E53" s="210"/>
      <c r="F53" s="210"/>
      <c r="G53" s="15"/>
      <c r="H53" s="16"/>
      <c r="I53" s="16"/>
      <c r="J53" s="16"/>
      <c r="K53" s="16"/>
    </row>
    <row r="54" spans="1:11" ht="15" customHeight="1" x14ac:dyDescent="0.2">
      <c r="A54" s="15"/>
      <c r="B54" s="60"/>
      <c r="C54" s="61"/>
      <c r="D54" s="61"/>
      <c r="E54" s="61"/>
      <c r="F54" s="62"/>
      <c r="G54" s="15"/>
    </row>
    <row r="55" spans="1:11" ht="15" customHeight="1" x14ac:dyDescent="0.2">
      <c r="A55" s="15"/>
      <c r="B55" s="63"/>
      <c r="C55" s="64"/>
      <c r="D55" s="64"/>
      <c r="E55" s="64"/>
      <c r="F55" s="65"/>
      <c r="G55" s="15"/>
    </row>
    <row r="56" spans="1:11" ht="15" customHeight="1" x14ac:dyDescent="0.2">
      <c r="A56" s="15"/>
      <c r="B56" s="63"/>
      <c r="C56" s="64"/>
      <c r="D56" s="64"/>
      <c r="E56" s="64"/>
      <c r="F56" s="65"/>
      <c r="G56" s="15"/>
    </row>
    <row r="57" spans="1:11" ht="15" customHeight="1" x14ac:dyDescent="0.2">
      <c r="A57" s="15"/>
      <c r="B57" s="63"/>
      <c r="C57" s="64"/>
      <c r="D57" s="64"/>
      <c r="E57" s="64"/>
      <c r="F57" s="65"/>
      <c r="G57" s="15"/>
    </row>
    <row r="58" spans="1:11" ht="15" customHeight="1" x14ac:dyDescent="0.2">
      <c r="A58" s="15"/>
      <c r="B58" s="63"/>
      <c r="C58" s="64"/>
      <c r="D58" s="64"/>
      <c r="E58" s="64"/>
      <c r="F58" s="65"/>
      <c r="G58" s="15"/>
    </row>
    <row r="59" spans="1:11" ht="15" customHeight="1" x14ac:dyDescent="0.2">
      <c r="A59" s="15"/>
      <c r="B59" s="63"/>
      <c r="C59" s="64"/>
      <c r="D59" s="64"/>
      <c r="E59" s="64"/>
      <c r="F59" s="65"/>
      <c r="G59" s="15"/>
    </row>
    <row r="60" spans="1:11" ht="15" customHeight="1" x14ac:dyDescent="0.2">
      <c r="A60" s="15"/>
      <c r="B60" s="63"/>
      <c r="C60" s="64"/>
      <c r="D60" s="64"/>
      <c r="E60" s="64"/>
      <c r="F60" s="65"/>
      <c r="G60" s="15"/>
    </row>
    <row r="61" spans="1:11" ht="15" customHeight="1" x14ac:dyDescent="0.2">
      <c r="A61" s="15"/>
      <c r="B61" s="63"/>
      <c r="C61" s="64"/>
      <c r="D61" s="64"/>
      <c r="E61" s="64"/>
      <c r="F61" s="65"/>
      <c r="G61" s="15"/>
    </row>
    <row r="62" spans="1:11" ht="15" customHeight="1" x14ac:dyDescent="0.2">
      <c r="A62" s="15"/>
      <c r="B62" s="63"/>
      <c r="C62" s="64"/>
      <c r="D62" s="64"/>
      <c r="E62" s="64"/>
      <c r="F62" s="65"/>
      <c r="G62" s="15"/>
    </row>
    <row r="63" spans="1:11" ht="15" customHeight="1" x14ac:dyDescent="0.2">
      <c r="A63" s="15"/>
      <c r="B63" s="63"/>
      <c r="C63" s="64"/>
      <c r="D63" s="64"/>
      <c r="E63" s="64"/>
      <c r="F63" s="65"/>
      <c r="G63" s="15"/>
    </row>
    <row r="64" spans="1:11" ht="15" customHeight="1" x14ac:dyDescent="0.2">
      <c r="A64" s="15"/>
      <c r="B64" s="63"/>
      <c r="C64" s="64"/>
      <c r="D64" s="64"/>
      <c r="E64" s="64"/>
      <c r="F64" s="65"/>
      <c r="G64" s="15"/>
    </row>
    <row r="65" spans="1:7" ht="15" customHeight="1" x14ac:dyDescent="0.2">
      <c r="A65" s="15"/>
      <c r="B65" s="63"/>
      <c r="C65" s="64"/>
      <c r="D65" s="64"/>
      <c r="E65" s="64"/>
      <c r="F65" s="65"/>
      <c r="G65" s="15"/>
    </row>
    <row r="66" spans="1:7" ht="15" customHeight="1" x14ac:dyDescent="0.2">
      <c r="A66" s="15"/>
      <c r="B66" s="63"/>
      <c r="C66" s="64"/>
      <c r="D66" s="64"/>
      <c r="E66" s="64"/>
      <c r="F66" s="65"/>
      <c r="G66" s="15"/>
    </row>
    <row r="67" spans="1:7" ht="15" customHeight="1" x14ac:dyDescent="0.2">
      <c r="A67" s="15"/>
      <c r="B67" s="63"/>
      <c r="C67" s="64"/>
      <c r="D67" s="64"/>
      <c r="E67" s="64"/>
      <c r="F67" s="65"/>
      <c r="G67" s="15"/>
    </row>
    <row r="68" spans="1:7" ht="15" customHeight="1" x14ac:dyDescent="0.2">
      <c r="A68" s="15"/>
      <c r="B68" s="66"/>
      <c r="C68" s="67"/>
      <c r="D68" s="67"/>
      <c r="E68" s="67"/>
      <c r="F68" s="68"/>
      <c r="G68" s="15"/>
    </row>
    <row r="69" spans="1:7" ht="15" customHeight="1" x14ac:dyDescent="0.2">
      <c r="A69" s="15"/>
      <c r="B69" s="15"/>
      <c r="C69" s="15"/>
      <c r="D69" s="15"/>
      <c r="E69" s="15"/>
      <c r="F69" s="15"/>
      <c r="G69" s="15"/>
    </row>
  </sheetData>
  <sheetProtection algorithmName="SHA-512" hashValue="DuQNbi0/Jp9VTiNABlsaWPdL9qwfc5mEhlFh392qJIEm2cE2SJD/yvpNrBH51js9dKg23Q6EulWgpKEyeh/1QQ==" saltValue="Qql/W4JiJqDlQKeDmknR+A==" spinCount="100000" sheet="1" objects="1" scenarios="1"/>
  <mergeCells count="10">
    <mergeCell ref="B53:F53"/>
    <mergeCell ref="B35:F35"/>
    <mergeCell ref="B11:F11"/>
    <mergeCell ref="B24:F24"/>
    <mergeCell ref="B2:F2"/>
    <mergeCell ref="B3:F3"/>
    <mergeCell ref="B6:F6"/>
    <mergeCell ref="B7:F7"/>
    <mergeCell ref="B8:F8"/>
    <mergeCell ref="C9:F9"/>
  </mergeCells>
  <dataValidations count="2">
    <dataValidation type="list" allowBlank="1" showInputMessage="1" showErrorMessage="1" sqref="C19:F19 C30:F30" xr:uid="{00000000-0002-0000-0300-000000000000}">
      <formula1>$K$3:$K$7</formula1>
    </dataValidation>
    <dataValidation type="list" allowBlank="1" showInputMessage="1" showErrorMessage="1" sqref="C14:F14" xr:uid="{00000000-0002-0000-0300-000001000000}">
      <formula1>$J$3:$J$8</formula1>
    </dataValidation>
  </dataValidations>
  <pageMargins left="0.25" right="0.25" top="0.75" bottom="0.75" header="0.3" footer="0.3"/>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Main Page</vt:lpstr>
      <vt:lpstr>Tenements</vt:lpstr>
      <vt:lpstr>4th Quarter Calculation</vt:lpstr>
      <vt:lpstr>'4th Quarter Calculation'!Print_Area</vt:lpstr>
      <vt:lpstr>Instructions!Print_Area</vt:lpstr>
      <vt:lpstr>'Main Page'!Print_Area</vt:lpstr>
    </vt:vector>
  </TitlesOfParts>
  <Company>Northern Territory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Mineral Royalties Act 2024 – Annual Return Form</dc:title>
  <dc:creator>Northern Territory Government</dc:creator>
  <cp:lastModifiedBy>Jacob Port</cp:lastModifiedBy>
  <cp:lastPrinted>2024-05-30T06:22:01Z</cp:lastPrinted>
  <dcterms:created xsi:type="dcterms:W3CDTF">2024-05-21T04:16:18Z</dcterms:created>
  <dcterms:modified xsi:type="dcterms:W3CDTF">2024-06-18T22:49:55Z</dcterms:modified>
</cp:coreProperties>
</file>